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\UserFolders\ЛАБОРАТОРИЯ\Ульяна Юрьевна Сан.врач\меню+экспертные 2023-2024\меню Колпино 2026\меню 2026-2027\"/>
    </mc:Choice>
  </mc:AlternateContent>
  <xr:revisionPtr revIDLastSave="0" documentId="13_ncr:1_{0B6683E8-35B5-4E9E-AD28-9A56A89CD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8" i="2" l="1"/>
  <c r="O18" i="2"/>
  <c r="N18" i="2"/>
  <c r="L18" i="2"/>
  <c r="K18" i="2"/>
  <c r="J18" i="2"/>
  <c r="I18" i="2"/>
  <c r="E77" i="1"/>
  <c r="F77" i="1"/>
  <c r="G77" i="1"/>
  <c r="H77" i="1"/>
  <c r="E145" i="1"/>
  <c r="F145" i="1"/>
  <c r="G145" i="1"/>
  <c r="H145" i="1"/>
  <c r="F123" i="1" l="1"/>
  <c r="G123" i="1"/>
  <c r="H123" i="1"/>
  <c r="E123" i="1"/>
  <c r="F100" i="1"/>
  <c r="G100" i="1"/>
  <c r="H100" i="1"/>
  <c r="E100" i="1"/>
  <c r="F56" i="1"/>
  <c r="G56" i="1"/>
  <c r="H56" i="1"/>
  <c r="E56" i="1"/>
  <c r="F23" i="1" l="1"/>
  <c r="G23" i="1"/>
  <c r="H23" i="1"/>
  <c r="E23" i="1"/>
  <c r="F45" i="1" l="1"/>
  <c r="G45" i="1"/>
  <c r="H45" i="1"/>
  <c r="E45" i="1"/>
  <c r="F135" i="1"/>
  <c r="G135" i="1"/>
  <c r="H135" i="1"/>
  <c r="E135" i="1"/>
  <c r="F111" i="1"/>
  <c r="G111" i="1"/>
  <c r="H111" i="1"/>
  <c r="E111" i="1"/>
  <c r="F88" i="1"/>
  <c r="G88" i="1"/>
  <c r="H88" i="1"/>
  <c r="E88" i="1"/>
  <c r="F66" i="1"/>
  <c r="G66" i="1"/>
  <c r="H66" i="1"/>
  <c r="E66" i="1"/>
  <c r="F34" i="1"/>
  <c r="G34" i="1"/>
  <c r="H34" i="1"/>
  <c r="E34" i="1"/>
  <c r="F150" i="1" l="1"/>
  <c r="F151" i="1" s="1"/>
  <c r="H153" i="1"/>
  <c r="H154" i="1" s="1"/>
  <c r="G157" i="1"/>
  <c r="G158" i="1" s="1"/>
  <c r="G159" i="1" s="1"/>
  <c r="F153" i="1"/>
  <c r="F154" i="1" s="1"/>
  <c r="H150" i="1"/>
  <c r="H151" i="1" s="1"/>
  <c r="E153" i="1"/>
  <c r="E154" i="1" s="1"/>
  <c r="G153" i="1"/>
  <c r="G154" i="1" s="1"/>
  <c r="E157" i="1"/>
  <c r="E158" i="1" s="1"/>
  <c r="E159" i="1" s="1"/>
  <c r="H157" i="1"/>
  <c r="H158" i="1" s="1"/>
  <c r="H159" i="1" s="1"/>
  <c r="G150" i="1"/>
  <c r="G151" i="1" s="1"/>
  <c r="F157" i="1"/>
  <c r="F158" i="1" s="1"/>
  <c r="F159" i="1" s="1"/>
  <c r="E150" i="1"/>
  <c r="E151" i="1" s="1"/>
</calcChain>
</file>

<file path=xl/sharedStrings.xml><?xml version="1.0" encoding="utf-8"?>
<sst xmlns="http://schemas.openxmlformats.org/spreadsheetml/2006/main" count="263" uniqueCount="147">
  <si>
    <t>Наименование</t>
  </si>
  <si>
    <t>Выход, г</t>
  </si>
  <si>
    <t xml:space="preserve">       Белки</t>
  </si>
  <si>
    <t xml:space="preserve">     Жиры</t>
  </si>
  <si>
    <t>Угле-воды,</t>
  </si>
  <si>
    <t>1 день</t>
  </si>
  <si>
    <t>Обед</t>
  </si>
  <si>
    <t>Итого:</t>
  </si>
  <si>
    <t>2 день</t>
  </si>
  <si>
    <t>3 день</t>
  </si>
  <si>
    <t>4 день</t>
  </si>
  <si>
    <t>8 день</t>
  </si>
  <si>
    <t>9 день</t>
  </si>
  <si>
    <t>10 день</t>
  </si>
  <si>
    <t>Хлеб ржано-пшеничный обогащенный микронутриентами</t>
  </si>
  <si>
    <t>Батон обогащенный микронукриентами</t>
  </si>
  <si>
    <t>Пюре картофельное</t>
  </si>
  <si>
    <t xml:space="preserve"> 5 день</t>
  </si>
  <si>
    <t>7 день</t>
  </si>
  <si>
    <t>Фрукты свежие в ассортименте (яблоко)</t>
  </si>
  <si>
    <t>Огурец солёный</t>
  </si>
  <si>
    <t xml:space="preserve">Компот из смеси сухофруктов </t>
  </si>
  <si>
    <t>Фрукты свежие в ассортименте (груша)</t>
  </si>
  <si>
    <t>Биточки рыбные</t>
  </si>
  <si>
    <t>Икра свекольная</t>
  </si>
  <si>
    <t>Компот из смеси сухофруктов</t>
  </si>
  <si>
    <t>Мясо тушеное</t>
  </si>
  <si>
    <t>Картофель отварной</t>
  </si>
  <si>
    <t>Компот из свежих плодов</t>
  </si>
  <si>
    <t xml:space="preserve"> АО "КСП Колпинского района"   </t>
  </si>
  <si>
    <t xml:space="preserve">               Генеральный директор                                                                                                                                                                                                                       </t>
  </si>
  <si>
    <t xml:space="preserve">            А.С. Шильман       </t>
  </si>
  <si>
    <t>Щи из свежей капусты с картофелем с птицей и сметаной</t>
  </si>
  <si>
    <t>Суп картофельный с бобовыми и гренками</t>
  </si>
  <si>
    <t xml:space="preserve"> 6 день</t>
  </si>
  <si>
    <t>11 день</t>
  </si>
  <si>
    <t>Рассольник ленинградский со сметаной</t>
  </si>
  <si>
    <t>Каша гречневая рассыпчатая</t>
  </si>
  <si>
    <t>12 день</t>
  </si>
  <si>
    <t>Йогурт фруктовый в индивидуальной упаковке 2,5 %</t>
  </si>
  <si>
    <t>Шницель рыбный натуральный</t>
  </si>
  <si>
    <t>Итого за 1 неделю обед:</t>
  </si>
  <si>
    <t>Среднее значение за обед за 1 неделю:</t>
  </si>
  <si>
    <t>Итого за период обед:</t>
  </si>
  <si>
    <t>Итого среднее значение за обед:</t>
  </si>
  <si>
    <t>Итого за 2 неделю обед:</t>
  </si>
  <si>
    <t>Среднее значение за обед за 2 неделю:</t>
  </si>
  <si>
    <t>Итого средняя от суточной нормы потребность в пищевых веществах и энергии в % за обед:</t>
  </si>
  <si>
    <t>30-35%</t>
  </si>
  <si>
    <t>Соки овощные, плодовые и ягодные, вырабатываемые промышленностью, натуральные (яблоко)</t>
  </si>
  <si>
    <t>ТК № 1</t>
  </si>
  <si>
    <t>ТК № 2</t>
  </si>
  <si>
    <t>ТК № 3</t>
  </si>
  <si>
    <t xml:space="preserve">Меню составлено на основании сборников рецептур: </t>
  </si>
  <si>
    <t xml:space="preserve">Сборник рецептур на продукцию для бучающихся во всех образовательных учреждениях»,Москва, ДеЛи Плюс, 2017, под редакцией Могильного МЛ., Тутельяна В.А.; </t>
  </si>
  <si>
    <t>Сборник методических рекомендаций по организации питания детей и подростков в учреждениях образования Санкт-Петербурга, СПб, 2008, под редакцией Куткиной М.Н.;</t>
  </si>
  <si>
    <t xml:space="preserve">Примечание: </t>
  </si>
  <si>
    <t>Сборник рецептур блюд и кулинарных изделий для обеспечения питанием воспитанников и обучающихся государственных образовательных организаций Санкт-Петербурга Электрон. текстовые дан. (21,1 Мб). – СПб.: Издательский центр «Интермедия», 2024;</t>
  </si>
  <si>
    <t xml:space="preserve"> С 01.03 в рецептуре блюд (салаты) лук репчатый заменяется на лук зеленый.</t>
  </si>
  <si>
    <t>В процессе приготовления блюд иключается  обжарка.</t>
  </si>
  <si>
    <t>Энергети-ческая ценность, ккал.</t>
  </si>
  <si>
    <t>Сведения по витаминам и минеральным веществам рационов горячего питания (завтрак, обед) 
 для  предоставления питания учащимся в возрасте с 7 до 11 лет</t>
  </si>
  <si>
    <t>День приёма пищи</t>
  </si>
  <si>
    <t>Минеральные  вещества  (мг)</t>
  </si>
  <si>
    <t>Витамины, мг</t>
  </si>
  <si>
    <t>Ca</t>
  </si>
  <si>
    <t>Mg</t>
  </si>
  <si>
    <t>P</t>
  </si>
  <si>
    <t>Fe</t>
  </si>
  <si>
    <t>B1</t>
  </si>
  <si>
    <t>C</t>
  </si>
  <si>
    <t>A (РЭ)</t>
  </si>
  <si>
    <t>E</t>
  </si>
  <si>
    <t>1 неделя 1 день</t>
  </si>
  <si>
    <t>1 неделя 2 день</t>
  </si>
  <si>
    <t>1 неделя 3 день</t>
  </si>
  <si>
    <t>1 неделя 4 день</t>
  </si>
  <si>
    <t>1 неделя 5 день</t>
  </si>
  <si>
    <t>1 неделя 6 день</t>
  </si>
  <si>
    <t>2 неделя 7 день</t>
  </si>
  <si>
    <t>2 неделя 8 день</t>
  </si>
  <si>
    <t>2 неделя 9 день</t>
  </si>
  <si>
    <t>2 неделя 10 день</t>
  </si>
  <si>
    <t>2 неделя 11 день</t>
  </si>
  <si>
    <t>2 неделя 12 день</t>
  </si>
  <si>
    <t>Итого за период:</t>
  </si>
  <si>
    <t>Итого средняя за 1 день:</t>
  </si>
  <si>
    <t>Суточная норма:</t>
  </si>
  <si>
    <t>Генеральный директор</t>
  </si>
  <si>
    <t>АО "КСП Колпинского района"</t>
  </si>
  <si>
    <t>А.С. Шильман</t>
  </si>
  <si>
    <t>2008/2024</t>
  </si>
  <si>
    <t>Кисель из плодов или ягод свежих</t>
  </si>
  <si>
    <t>104/77</t>
  </si>
  <si>
    <t>84/323</t>
  </si>
  <si>
    <t>% выполнения от суточной нормы: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</si>
  <si>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</si>
  <si>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Согласовано:</t>
  </si>
  <si>
    <t>250/5</t>
  </si>
  <si>
    <t>Борщ  со сметаной</t>
  </si>
  <si>
    <t>Сборник рецептур</t>
  </si>
  <si>
    <t>№  технологической карты</t>
  </si>
  <si>
    <t>ТК № 21</t>
  </si>
  <si>
    <t>Бульон куриный с птицей и вермишелью</t>
  </si>
  <si>
    <t>ТК № 23</t>
  </si>
  <si>
    <t>Котлеты рубленые из птицы</t>
  </si>
  <si>
    <t>Рис отварной</t>
  </si>
  <si>
    <t>2024</t>
  </si>
  <si>
    <t>338</t>
  </si>
  <si>
    <t>Салат "Степной" из разных овощей</t>
  </si>
  <si>
    <t>256/371</t>
  </si>
  <si>
    <t>Печень по-строгановски</t>
  </si>
  <si>
    <t>Макаронные изделия отварные</t>
  </si>
  <si>
    <t>48</t>
  </si>
  <si>
    <t>Салат из свеклы с сыром и чесноком</t>
  </si>
  <si>
    <t>100</t>
  </si>
  <si>
    <t>Салат из белокочанной капусты/с 01.03 Салат из квашенной капусты</t>
  </si>
  <si>
    <t>Борщ со сметаной</t>
  </si>
  <si>
    <t>Гуляш из отварного мяса</t>
  </si>
  <si>
    <t>Винегрет овощной</t>
  </si>
  <si>
    <t>97/244</t>
  </si>
  <si>
    <t>Суп картофельный с  рыбой</t>
  </si>
  <si>
    <t xml:space="preserve">Голубцы ленивые </t>
  </si>
  <si>
    <t>Зефир витаминизированный</t>
  </si>
  <si>
    <t>2</t>
  </si>
  <si>
    <t>Котлеты, биточки (особые)</t>
  </si>
  <si>
    <t xml:space="preserve">Бульон куриный с  птицей и вермишелью </t>
  </si>
  <si>
    <t xml:space="preserve">ТТК </t>
  </si>
  <si>
    <t>100/273</t>
  </si>
  <si>
    <t>Суп из овощей с мясом</t>
  </si>
  <si>
    <t>312/371</t>
  </si>
  <si>
    <t>Птица, тушенная в сметанном соусе</t>
  </si>
  <si>
    <t>57</t>
  </si>
  <si>
    <t>Тефтели (2-й вариант)</t>
  </si>
  <si>
    <t>Овощи в молочном соусе (1-ый вариант)</t>
  </si>
  <si>
    <t>250/10</t>
  </si>
  <si>
    <t>Салат из свеклы отварной</t>
  </si>
  <si>
    <t>250/5/5</t>
  </si>
  <si>
    <t>Допускается замена одного вида пищевой продукции, блюд и кулинарных изделий на иные
виды пищевой продукции, блюд и кулинарных изделий в соответствии с таблицей замены
пищевой продукции с учетом ее пищевой ценности (приложение N 11 к СанПиН 2.3/2.4. 4282-26).</t>
  </si>
  <si>
    <t>Печень, тушенная в соусе</t>
  </si>
  <si>
    <t xml:space="preserve">Овощи отварные </t>
  </si>
  <si>
    <t>284/364</t>
  </si>
  <si>
    <t>364/392</t>
  </si>
  <si>
    <t xml:space="preserve">Цикличное двухнедельное сбалансированное меню 
рационов горячего питания (комплексный обед) 
 для  предоставления питания учащимся общеобразовательных учреждений Санкт-Петербурга в возрасте с 12 до 18 лет с компенсацией его стоимости (части стоимости)  за счет средств бюджета Санкт-Петербурга
</t>
  </si>
  <si>
    <t>Соки овощные, плодовые и ягодные, вырабатываемые промышленностью, натуральные (мультифрукт)</t>
  </si>
  <si>
    <t xml:space="preserve">«______»____________________2026г   </t>
  </si>
  <si>
    <t xml:space="preserve">«18» августа 2026г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</si>
</sst>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6"/>
      <name val="Arial Cyr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8"/>
      <name val="Arial Cyr"/>
      <charset val="204"/>
    </font>
    <font>
      <b/>
      <sz val="16"/>
      <name val="Times New Roman"/>
      <family val="1"/>
      <charset val="204"/>
    </font>
    <font>
      <b/>
      <sz val="14"/>
      <name val="Arial Cyr"/>
      <charset val="204"/>
    </font>
    <font>
      <b/>
      <sz val="16"/>
      <color indexed="8"/>
      <name val="Times New Roman"/>
      <family val="1"/>
      <charset val="204"/>
    </font>
    <font>
      <b/>
      <i/>
      <sz val="16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2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0" fillId="2" borderId="0" xfId="0" applyFill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/>
    <xf numFmtId="0" fontId="15" fillId="0" borderId="0" xfId="0" applyFont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3" fillId="0" borderId="0" xfId="0" applyFont="1"/>
    <xf numFmtId="0" fontId="1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top" wrapText="1"/>
    </xf>
    <xf numFmtId="164" fontId="1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vertical="top" wrapText="1"/>
    </xf>
    <xf numFmtId="0" fontId="8" fillId="0" borderId="0" xfId="0" applyFont="1"/>
    <xf numFmtId="0" fontId="1" fillId="0" borderId="0" xfId="0" applyFont="1" applyAlignment="1">
      <alignment wrapText="1"/>
    </xf>
    <xf numFmtId="2" fontId="12" fillId="0" borderId="1" xfId="0" applyNumberFormat="1" applyFont="1" applyBorder="1"/>
    <xf numFmtId="0" fontId="12" fillId="0" borderId="1" xfId="0" applyNumberFormat="1" applyFont="1" applyBorder="1"/>
    <xf numFmtId="1" fontId="12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1" xfId="0" applyNumberFormat="1" applyFont="1" applyBorder="1" applyAlignment="1">
      <alignment horizontal="center" vertical="center"/>
    </xf>
    <xf numFmtId="0" fontId="12" fillId="0" borderId="0" xfId="0" applyFont="1"/>
    <xf numFmtId="3" fontId="12" fillId="0" borderId="1" xfId="0" applyNumberFormat="1" applyFont="1" applyBorder="1" applyAlignment="1">
      <alignment horizontal="center"/>
    </xf>
    <xf numFmtId="0" fontId="19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right" vertical="top" wrapText="1"/>
    </xf>
    <xf numFmtId="165" fontId="12" fillId="0" borderId="1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4" fillId="0" borderId="1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4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1" xfId="0" applyFont="1" applyBorder="1"/>
    <xf numFmtId="0" fontId="1" fillId="0" borderId="0" xfId="0" applyFont="1" applyAlignment="1">
      <alignment wrapText="1"/>
    </xf>
    <xf numFmtId="2" fontId="12" fillId="4" borderId="1" xfId="0" applyNumberFormat="1" applyFont="1" applyFill="1" applyBorder="1"/>
    <xf numFmtId="0" fontId="20" fillId="0" borderId="0" xfId="0" applyFont="1"/>
    <xf numFmtId="2" fontId="12" fillId="0" borderId="1" xfId="0" applyNumberFormat="1" applyFont="1" applyFill="1" applyBorder="1"/>
    <xf numFmtId="0" fontId="8" fillId="0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8" fillId="4" borderId="0" xfId="0" applyFont="1" applyFill="1"/>
    <xf numFmtId="0" fontId="8" fillId="4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/>
    <xf numFmtId="0" fontId="17" fillId="0" borderId="1" xfId="0" applyFont="1" applyBorder="1"/>
    <xf numFmtId="9" fontId="17" fillId="0" borderId="1" xfId="0" applyNumberFormat="1" applyFont="1" applyBorder="1"/>
    <xf numFmtId="1" fontId="12" fillId="4" borderId="1" xfId="0" applyNumberFormat="1" applyFont="1" applyFill="1" applyBorder="1"/>
    <xf numFmtId="0" fontId="2" fillId="0" borderId="1" xfId="0" applyFont="1" applyBorder="1"/>
    <xf numFmtId="0" fontId="12" fillId="0" borderId="0" xfId="0" applyFont="1" applyAlignment="1">
      <alignment horizontal="left" wrapText="1"/>
    </xf>
    <xf numFmtId="0" fontId="19" fillId="3" borderId="0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8" fillId="3" borderId="0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" fillId="0" borderId="4" xfId="0" applyFont="1" applyBorder="1" applyAlignment="1">
      <alignment wrapText="1"/>
    </xf>
    <xf numFmtId="0" fontId="12" fillId="0" borderId="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9"/>
  <sheetViews>
    <sheetView tabSelected="1" view="pageBreakPreview" topLeftCell="A8" zoomScale="59" zoomScaleNormal="100" zoomScaleSheetLayoutView="59" workbookViewId="0">
      <selection activeCell="H151" sqref="H151"/>
    </sheetView>
  </sheetViews>
  <sheetFormatPr defaultRowHeight="12.75" x14ac:dyDescent="0.2"/>
  <cols>
    <col min="1" max="1" width="14" customWidth="1"/>
    <col min="2" max="2" width="16.140625" customWidth="1"/>
    <col min="3" max="3" width="58.42578125" customWidth="1"/>
    <col min="4" max="4" width="17.85546875" customWidth="1"/>
    <col min="5" max="5" width="11.7109375" customWidth="1"/>
    <col min="6" max="6" width="12" customWidth="1"/>
    <col min="7" max="7" width="11" customWidth="1"/>
    <col min="8" max="8" width="15.7109375" customWidth="1"/>
    <col min="9" max="9" width="9.140625" customWidth="1"/>
  </cols>
  <sheetData>
    <row r="1" spans="1:35" s="2" customFormat="1" ht="33.75" customHeight="1" x14ac:dyDescent="0.2">
      <c r="C1" s="76" t="s">
        <v>97</v>
      </c>
      <c r="D1" s="38"/>
      <c r="E1" s="80"/>
      <c r="F1" s="80"/>
      <c r="G1" s="80"/>
      <c r="H1" s="80"/>
      <c r="I1" s="80"/>
      <c r="J1" s="80"/>
      <c r="K1" s="80"/>
    </row>
    <row r="2" spans="1:35" s="2" customFormat="1" ht="35.25" customHeight="1" x14ac:dyDescent="0.2">
      <c r="C2" s="26" t="s">
        <v>96</v>
      </c>
      <c r="D2" s="39"/>
      <c r="E2" s="57"/>
      <c r="F2" s="81" t="s">
        <v>30</v>
      </c>
      <c r="G2" s="81"/>
      <c r="H2" s="81"/>
      <c r="I2" s="81"/>
      <c r="J2" s="81"/>
      <c r="K2" s="81"/>
    </row>
    <row r="3" spans="1:35" s="2" customFormat="1" ht="33.75" customHeight="1" x14ac:dyDescent="0.2">
      <c r="C3" s="26"/>
      <c r="D3" s="39"/>
      <c r="E3" s="57"/>
      <c r="F3" s="81" t="s">
        <v>29</v>
      </c>
      <c r="G3" s="81"/>
      <c r="H3" s="81"/>
      <c r="I3" s="81"/>
      <c r="J3" s="81"/>
      <c r="K3" s="81"/>
    </row>
    <row r="4" spans="1:35" s="2" customFormat="1" ht="33.75" customHeight="1" x14ac:dyDescent="0.2">
      <c r="C4" s="26"/>
      <c r="D4" s="39"/>
      <c r="E4" s="57"/>
      <c r="F4" s="57"/>
      <c r="G4" s="81" t="s">
        <v>31</v>
      </c>
      <c r="H4" s="81"/>
      <c r="I4" s="81"/>
      <c r="J4" s="81"/>
      <c r="K4" s="82"/>
    </row>
    <row r="5" spans="1:35" s="2" customFormat="1" ht="33.75" customHeight="1" x14ac:dyDescent="0.2">
      <c r="C5" s="26" t="s">
        <v>145</v>
      </c>
      <c r="D5" s="39"/>
      <c r="E5" s="83" t="s">
        <v>146</v>
      </c>
      <c r="F5" s="84"/>
      <c r="G5" s="84"/>
      <c r="H5" s="84"/>
      <c r="I5" s="84"/>
      <c r="J5" s="66"/>
      <c r="K5" s="66"/>
    </row>
    <row r="6" spans="1:35" s="2" customFormat="1" ht="45.75" customHeight="1" x14ac:dyDescent="0.2">
      <c r="C6" s="26"/>
      <c r="D6" s="26"/>
      <c r="E6" s="26"/>
      <c r="F6" s="26"/>
      <c r="G6" s="26"/>
      <c r="H6" s="26"/>
    </row>
    <row r="7" spans="1:35" s="2" customFormat="1" ht="45.75" customHeight="1" x14ac:dyDescent="0.2">
      <c r="C7" s="26"/>
      <c r="D7" s="26"/>
      <c r="E7" s="26"/>
      <c r="F7" s="26"/>
      <c r="G7" s="26"/>
      <c r="H7" s="26"/>
    </row>
    <row r="8" spans="1:35" s="2" customFormat="1" ht="184.5" customHeight="1" x14ac:dyDescent="0.2">
      <c r="C8" s="79" t="s">
        <v>143</v>
      </c>
      <c r="D8" s="79"/>
      <c r="E8" s="79"/>
      <c r="F8" s="79"/>
      <c r="G8" s="79"/>
      <c r="H8" s="79"/>
    </row>
    <row r="9" spans="1:35" ht="7.5" customHeight="1" x14ac:dyDescent="0.35">
      <c r="C9" s="87"/>
      <c r="D9" s="87"/>
      <c r="E9" s="87"/>
      <c r="F9" s="87"/>
      <c r="G9" s="87"/>
      <c r="H9" s="87"/>
    </row>
    <row r="10" spans="1:35" ht="20.25" x14ac:dyDescent="0.3">
      <c r="C10" s="88"/>
      <c r="D10" s="88"/>
      <c r="E10" s="88"/>
      <c r="F10" s="88"/>
      <c r="G10" s="88"/>
      <c r="H10" s="88"/>
    </row>
    <row r="11" spans="1:35" ht="90" customHeight="1" x14ac:dyDescent="0.2">
      <c r="A11" s="95" t="s">
        <v>100</v>
      </c>
      <c r="B11" s="98" t="s">
        <v>101</v>
      </c>
      <c r="C11" s="89" t="s">
        <v>0</v>
      </c>
      <c r="D11" s="89" t="s">
        <v>1</v>
      </c>
      <c r="E11" s="89" t="s">
        <v>2</v>
      </c>
      <c r="F11" s="89" t="s">
        <v>3</v>
      </c>
      <c r="G11" s="89" t="s">
        <v>4</v>
      </c>
      <c r="H11" s="89" t="s">
        <v>60</v>
      </c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</row>
    <row r="12" spans="1:35" ht="97.5" customHeight="1" x14ac:dyDescent="0.2">
      <c r="A12" s="96"/>
      <c r="B12" s="99"/>
      <c r="C12" s="90"/>
      <c r="D12" s="90"/>
      <c r="E12" s="90"/>
      <c r="F12" s="90"/>
      <c r="G12" s="90"/>
      <c r="H12" s="90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</row>
    <row r="13" spans="1:35" ht="30" hidden="1" customHeight="1" x14ac:dyDescent="0.2">
      <c r="A13" s="97"/>
      <c r="B13" s="100"/>
      <c r="C13" s="90"/>
      <c r="D13" s="90"/>
      <c r="E13" s="90"/>
      <c r="F13" s="90"/>
      <c r="G13" s="90"/>
      <c r="H13" s="90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</row>
    <row r="14" spans="1:35" s="19" customFormat="1" ht="25.5" customHeight="1" x14ac:dyDescent="0.3">
      <c r="A14" s="74"/>
      <c r="B14" s="74"/>
      <c r="C14" s="53" t="s">
        <v>5</v>
      </c>
      <c r="D14" s="50"/>
      <c r="E14" s="50"/>
      <c r="F14" s="50"/>
      <c r="G14" s="50"/>
      <c r="H14" s="50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</row>
    <row r="15" spans="1:35" s="20" customFormat="1" ht="25.5" customHeight="1" x14ac:dyDescent="0.3">
      <c r="A15" s="74"/>
      <c r="B15" s="74"/>
      <c r="C15" s="49" t="s">
        <v>6</v>
      </c>
      <c r="D15" s="50"/>
      <c r="E15" s="50"/>
      <c r="F15" s="50"/>
      <c r="G15" s="50"/>
      <c r="H15" s="50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</row>
    <row r="16" spans="1:35" s="5" customFormat="1" ht="26.25" customHeight="1" x14ac:dyDescent="0.3">
      <c r="A16" s="17">
        <v>2017</v>
      </c>
      <c r="B16" s="17">
        <v>70</v>
      </c>
      <c r="C16" s="15" t="s">
        <v>20</v>
      </c>
      <c r="D16" s="16">
        <v>100</v>
      </c>
      <c r="E16" s="17">
        <v>1.1000000000000001</v>
      </c>
      <c r="F16" s="17">
        <v>0.2</v>
      </c>
      <c r="G16" s="17">
        <v>3.8</v>
      </c>
      <c r="H16" s="17">
        <v>22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s="5" customFormat="1" ht="42.75" customHeight="1" x14ac:dyDescent="0.3">
      <c r="A17" s="44" t="s">
        <v>127</v>
      </c>
      <c r="B17" s="44" t="s">
        <v>102</v>
      </c>
      <c r="C17" s="42" t="s">
        <v>103</v>
      </c>
      <c r="D17" s="65" t="s">
        <v>98</v>
      </c>
      <c r="E17" s="44">
        <v>3.4</v>
      </c>
      <c r="F17" s="44">
        <v>4</v>
      </c>
      <c r="G17" s="44">
        <v>14.4</v>
      </c>
      <c r="H17" s="44">
        <v>102.5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s="5" customFormat="1" ht="25.5" customHeight="1" x14ac:dyDescent="0.3">
      <c r="A18" s="17" t="s">
        <v>127</v>
      </c>
      <c r="B18" s="17" t="s">
        <v>104</v>
      </c>
      <c r="C18" s="15" t="s">
        <v>105</v>
      </c>
      <c r="D18" s="35">
        <v>100</v>
      </c>
      <c r="E18" s="17">
        <v>16</v>
      </c>
      <c r="F18" s="17">
        <v>15.8</v>
      </c>
      <c r="G18" s="17">
        <v>17.11</v>
      </c>
      <c r="H18" s="17">
        <v>317.8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s="7" customFormat="1" ht="25.5" customHeight="1" x14ac:dyDescent="0.35">
      <c r="A19" s="17">
        <v>2024</v>
      </c>
      <c r="B19" s="17">
        <v>349</v>
      </c>
      <c r="C19" s="15" t="s">
        <v>106</v>
      </c>
      <c r="D19" s="16">
        <v>180</v>
      </c>
      <c r="E19" s="17">
        <v>4.32</v>
      </c>
      <c r="F19" s="17">
        <v>6.72</v>
      </c>
      <c r="G19" s="17">
        <v>41.52</v>
      </c>
      <c r="H19" s="17">
        <v>252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 s="3" customFormat="1" ht="25.5" customHeight="1" x14ac:dyDescent="0.3">
      <c r="A20" s="17">
        <v>2024</v>
      </c>
      <c r="B20" s="17">
        <v>425</v>
      </c>
      <c r="C20" s="15" t="s">
        <v>21</v>
      </c>
      <c r="D20" s="16">
        <v>180</v>
      </c>
      <c r="E20" s="17">
        <v>0.5</v>
      </c>
      <c r="F20" s="17">
        <v>0.06</v>
      </c>
      <c r="G20" s="17">
        <v>15.1</v>
      </c>
      <c r="H20" s="17">
        <v>63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s="3" customFormat="1" ht="25.5" customHeight="1" x14ac:dyDescent="0.3">
      <c r="A21" s="17" t="s">
        <v>127</v>
      </c>
      <c r="B21" s="17" t="s">
        <v>51</v>
      </c>
      <c r="C21" s="15" t="s">
        <v>39</v>
      </c>
      <c r="D21" s="16">
        <v>125</v>
      </c>
      <c r="E21" s="17">
        <v>4</v>
      </c>
      <c r="F21" s="17">
        <v>3.1</v>
      </c>
      <c r="G21" s="17">
        <v>13</v>
      </c>
      <c r="H21" s="17">
        <v>100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s="3" customFormat="1" ht="39.75" customHeight="1" x14ac:dyDescent="0.3">
      <c r="A22" s="17" t="s">
        <v>127</v>
      </c>
      <c r="B22" s="17" t="s">
        <v>52</v>
      </c>
      <c r="C22" s="15" t="s">
        <v>14</v>
      </c>
      <c r="D22" s="16">
        <v>40</v>
      </c>
      <c r="E22" s="17">
        <v>1.88</v>
      </c>
      <c r="F22" s="17">
        <v>0.88</v>
      </c>
      <c r="G22" s="17">
        <v>19.899999999999999</v>
      </c>
      <c r="H22" s="17">
        <v>72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s="20" customFormat="1" ht="25.5" customHeight="1" x14ac:dyDescent="0.3">
      <c r="A23" s="12"/>
      <c r="B23" s="12"/>
      <c r="C23" s="11" t="s">
        <v>7</v>
      </c>
      <c r="D23" s="10">
        <v>980</v>
      </c>
      <c r="E23" s="12">
        <f>SUM(E16:E22)</f>
        <v>31.2</v>
      </c>
      <c r="F23" s="12">
        <f>SUM(F16:F22)</f>
        <v>30.759999999999998</v>
      </c>
      <c r="G23" s="12">
        <f>SUM(G16:G22)</f>
        <v>124.83000000000001</v>
      </c>
      <c r="H23" s="12">
        <f>SUM(H16:H22)</f>
        <v>929.3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</row>
    <row r="24" spans="1:35" s="20" customFormat="1" ht="27.75" customHeight="1" x14ac:dyDescent="0.3">
      <c r="A24" s="12"/>
      <c r="B24" s="12"/>
      <c r="C24" s="11"/>
      <c r="D24" s="10"/>
      <c r="E24" s="25"/>
      <c r="F24" s="25"/>
      <c r="G24" s="12"/>
      <c r="H24" s="1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s="19" customFormat="1" ht="25.5" customHeight="1" x14ac:dyDescent="0.3">
      <c r="A25" s="74"/>
      <c r="B25" s="74"/>
      <c r="C25" s="53" t="s">
        <v>8</v>
      </c>
      <c r="D25" s="50"/>
      <c r="E25" s="50"/>
      <c r="F25" s="50"/>
      <c r="G25" s="50"/>
      <c r="H25" s="50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</row>
    <row r="26" spans="1:35" s="20" customFormat="1" ht="25.5" customHeight="1" x14ac:dyDescent="0.3">
      <c r="A26" s="74"/>
      <c r="B26" s="74"/>
      <c r="C26" s="49" t="s">
        <v>6</v>
      </c>
      <c r="D26" s="50"/>
      <c r="E26" s="50"/>
      <c r="F26" s="50"/>
      <c r="G26" s="50"/>
      <c r="H26" s="50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</row>
    <row r="27" spans="1:35" s="5" customFormat="1" ht="22.5" customHeight="1" x14ac:dyDescent="0.3">
      <c r="A27" s="17">
        <v>2024</v>
      </c>
      <c r="B27" s="17">
        <v>29</v>
      </c>
      <c r="C27" s="15" t="s">
        <v>109</v>
      </c>
      <c r="D27" s="16">
        <v>100</v>
      </c>
      <c r="E27" s="17">
        <v>1.33</v>
      </c>
      <c r="F27" s="17">
        <v>10.199999999999999</v>
      </c>
      <c r="G27" s="17">
        <v>7.5</v>
      </c>
      <c r="H27" s="17">
        <v>126.7</v>
      </c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</row>
    <row r="28" spans="1:35" s="5" customFormat="1" ht="43.5" customHeight="1" x14ac:dyDescent="0.3">
      <c r="A28" s="17">
        <v>2024</v>
      </c>
      <c r="B28" s="17">
        <v>96</v>
      </c>
      <c r="C28" s="15" t="s">
        <v>36</v>
      </c>
      <c r="D28" s="16" t="s">
        <v>98</v>
      </c>
      <c r="E28" s="17">
        <v>2.4</v>
      </c>
      <c r="F28" s="17">
        <v>4.9400000000000004</v>
      </c>
      <c r="G28" s="17">
        <v>15.6</v>
      </c>
      <c r="H28" s="17">
        <v>116.25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s="5" customFormat="1" ht="25.5" customHeight="1" x14ac:dyDescent="0.3">
      <c r="A29" s="44">
        <v>2008</v>
      </c>
      <c r="B29" s="44" t="s">
        <v>110</v>
      </c>
      <c r="C29" s="42" t="s">
        <v>111</v>
      </c>
      <c r="D29" s="43">
        <v>100</v>
      </c>
      <c r="E29" s="44">
        <v>15.7</v>
      </c>
      <c r="F29" s="44">
        <v>12</v>
      </c>
      <c r="G29" s="44">
        <v>7.11</v>
      </c>
      <c r="H29" s="44">
        <v>203.8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s="5" customFormat="1" ht="25.5" customHeight="1" x14ac:dyDescent="0.3">
      <c r="A30" s="17">
        <v>2024</v>
      </c>
      <c r="B30" s="17">
        <v>356</v>
      </c>
      <c r="C30" s="15" t="s">
        <v>112</v>
      </c>
      <c r="D30" s="16">
        <v>180</v>
      </c>
      <c r="E30" s="17">
        <v>6.63</v>
      </c>
      <c r="F30" s="17">
        <v>5</v>
      </c>
      <c r="G30" s="17">
        <v>39.36</v>
      </c>
      <c r="H30" s="17">
        <v>228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35" s="5" customFormat="1" ht="25.5" customHeight="1" x14ac:dyDescent="0.3">
      <c r="A31" s="17" t="s">
        <v>127</v>
      </c>
      <c r="B31" s="17" t="s">
        <v>50</v>
      </c>
      <c r="C31" s="15" t="s">
        <v>15</v>
      </c>
      <c r="D31" s="16">
        <v>20</v>
      </c>
      <c r="E31" s="17">
        <v>1.45</v>
      </c>
      <c r="F31" s="17">
        <v>0.5</v>
      </c>
      <c r="G31" s="17">
        <v>9.85</v>
      </c>
      <c r="H31" s="17">
        <v>50.6</v>
      </c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</row>
    <row r="32" spans="1:35" s="7" customFormat="1" ht="60.75" customHeight="1" x14ac:dyDescent="0.35">
      <c r="A32" s="17">
        <v>2008</v>
      </c>
      <c r="B32" s="17">
        <v>442</v>
      </c>
      <c r="C32" s="15" t="s">
        <v>49</v>
      </c>
      <c r="D32" s="16">
        <v>180</v>
      </c>
      <c r="E32" s="17">
        <v>0.9</v>
      </c>
      <c r="F32" s="17">
        <v>0.18</v>
      </c>
      <c r="G32" s="17">
        <v>17.82</v>
      </c>
      <c r="H32" s="17">
        <v>77.400000000000006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s="3" customFormat="1" ht="49.5" customHeight="1" x14ac:dyDescent="0.3">
      <c r="A33" s="17" t="s">
        <v>127</v>
      </c>
      <c r="B33" s="17" t="s">
        <v>52</v>
      </c>
      <c r="C33" s="15" t="s">
        <v>14</v>
      </c>
      <c r="D33" s="16">
        <v>40</v>
      </c>
      <c r="E33" s="17">
        <v>1.88</v>
      </c>
      <c r="F33" s="17">
        <v>0.88</v>
      </c>
      <c r="G33" s="17">
        <v>19.899999999999999</v>
      </c>
      <c r="H33" s="17">
        <v>72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s="20" customFormat="1" ht="25.5" customHeight="1" x14ac:dyDescent="0.3">
      <c r="A34" s="12"/>
      <c r="B34" s="12"/>
      <c r="C34" s="11" t="s">
        <v>7</v>
      </c>
      <c r="D34" s="10">
        <v>875</v>
      </c>
      <c r="E34" s="12">
        <f>SUM(E27:E33)</f>
        <v>30.289999999999996</v>
      </c>
      <c r="F34" s="12">
        <f>SUM(F27:F33)</f>
        <v>33.700000000000003</v>
      </c>
      <c r="G34" s="12">
        <f>SUM(G27:G33)</f>
        <v>117.13999999999999</v>
      </c>
      <c r="H34" s="12">
        <f>SUM(H27:H33)</f>
        <v>874.75</v>
      </c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</row>
    <row r="35" spans="1:35" s="20" customFormat="1" ht="30" customHeight="1" x14ac:dyDescent="0.3">
      <c r="A35" s="12"/>
      <c r="B35" s="12"/>
      <c r="C35" s="11"/>
      <c r="D35" s="10"/>
      <c r="E35" s="25"/>
      <c r="F35" s="25"/>
      <c r="G35" s="12"/>
      <c r="H35" s="1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s="19" customFormat="1" ht="25.5" customHeight="1" x14ac:dyDescent="0.3">
      <c r="A36" s="74"/>
      <c r="B36" s="74"/>
      <c r="C36" s="53" t="s">
        <v>9</v>
      </c>
      <c r="D36" s="50"/>
      <c r="E36" s="50"/>
      <c r="F36" s="50"/>
      <c r="G36" s="50"/>
      <c r="H36" s="50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</row>
    <row r="37" spans="1:35" s="20" customFormat="1" ht="25.5" customHeight="1" x14ac:dyDescent="0.3">
      <c r="A37" s="74"/>
      <c r="B37" s="74"/>
      <c r="C37" s="49" t="s">
        <v>6</v>
      </c>
      <c r="D37" s="50"/>
      <c r="E37" s="50"/>
      <c r="F37" s="50"/>
      <c r="G37" s="50"/>
      <c r="H37" s="50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</row>
    <row r="38" spans="1:35" s="5" customFormat="1" ht="27" customHeight="1" x14ac:dyDescent="0.3">
      <c r="A38" s="17" t="s">
        <v>107</v>
      </c>
      <c r="B38" s="17" t="s">
        <v>113</v>
      </c>
      <c r="C38" s="15" t="s">
        <v>114</v>
      </c>
      <c r="D38" s="16">
        <v>100</v>
      </c>
      <c r="E38" s="17">
        <v>4.5</v>
      </c>
      <c r="F38" s="17">
        <v>14.5</v>
      </c>
      <c r="G38" s="17">
        <v>6</v>
      </c>
      <c r="H38" s="17">
        <v>173.3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s="5" customFormat="1" ht="39.75" customHeight="1" x14ac:dyDescent="0.3">
      <c r="A39" s="44">
        <v>2024</v>
      </c>
      <c r="B39" s="44" t="s">
        <v>93</v>
      </c>
      <c r="C39" s="42" t="s">
        <v>33</v>
      </c>
      <c r="D39" s="43" t="s">
        <v>135</v>
      </c>
      <c r="E39" s="44">
        <v>6.9</v>
      </c>
      <c r="F39" s="44">
        <v>4.5</v>
      </c>
      <c r="G39" s="44">
        <v>28.25</v>
      </c>
      <c r="H39" s="44">
        <v>180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s="5" customFormat="1" ht="25.5" customHeight="1" x14ac:dyDescent="0.3">
      <c r="A40" s="17">
        <v>2024</v>
      </c>
      <c r="B40" s="17">
        <v>257</v>
      </c>
      <c r="C40" s="15" t="s">
        <v>23</v>
      </c>
      <c r="D40" s="16">
        <v>100</v>
      </c>
      <c r="E40" s="17">
        <v>13</v>
      </c>
      <c r="F40" s="17">
        <v>7.33</v>
      </c>
      <c r="G40" s="17">
        <v>15.67</v>
      </c>
      <c r="H40" s="17">
        <v>191.11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s="7" customFormat="1" ht="25.5" customHeight="1" x14ac:dyDescent="0.35">
      <c r="A41" s="17">
        <v>2024</v>
      </c>
      <c r="B41" s="17">
        <v>360</v>
      </c>
      <c r="C41" s="15" t="s">
        <v>16</v>
      </c>
      <c r="D41" s="16">
        <v>180</v>
      </c>
      <c r="E41" s="17">
        <v>3.72</v>
      </c>
      <c r="F41" s="17">
        <v>5.52</v>
      </c>
      <c r="G41" s="17">
        <v>24</v>
      </c>
      <c r="H41" s="17">
        <v>160.80000000000001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s="3" customFormat="1" ht="27.75" customHeight="1" x14ac:dyDescent="0.3">
      <c r="A42" s="17">
        <v>2024</v>
      </c>
      <c r="B42" s="17">
        <v>426</v>
      </c>
      <c r="C42" s="15" t="s">
        <v>92</v>
      </c>
      <c r="D42" s="16">
        <v>180</v>
      </c>
      <c r="E42" s="17">
        <v>0.1</v>
      </c>
      <c r="F42" s="17">
        <v>0.04</v>
      </c>
      <c r="G42" s="17">
        <v>10.6</v>
      </c>
      <c r="H42" s="17">
        <v>43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s="3" customFormat="1" ht="58.5" customHeight="1" x14ac:dyDescent="0.3">
      <c r="A43" s="17" t="s">
        <v>127</v>
      </c>
      <c r="B43" s="17" t="s">
        <v>52</v>
      </c>
      <c r="C43" s="15" t="s">
        <v>14</v>
      </c>
      <c r="D43" s="16">
        <v>40</v>
      </c>
      <c r="E43" s="17">
        <v>1.88</v>
      </c>
      <c r="F43" s="17">
        <v>0.88</v>
      </c>
      <c r="G43" s="17">
        <v>19.899999999999999</v>
      </c>
      <c r="H43" s="17">
        <v>72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s="3" customFormat="1" ht="42" customHeight="1" x14ac:dyDescent="0.3">
      <c r="A44" s="17">
        <v>2017</v>
      </c>
      <c r="B44" s="17" t="s">
        <v>108</v>
      </c>
      <c r="C44" s="15" t="s">
        <v>22</v>
      </c>
      <c r="D44" s="16">
        <v>100</v>
      </c>
      <c r="E44" s="17">
        <v>0.4</v>
      </c>
      <c r="F44" s="17">
        <v>0.3</v>
      </c>
      <c r="G44" s="17">
        <v>13</v>
      </c>
      <c r="H44" s="17">
        <v>46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s="20" customFormat="1" ht="25.5" customHeight="1" x14ac:dyDescent="0.3">
      <c r="A45" s="12"/>
      <c r="B45" s="12"/>
      <c r="C45" s="11" t="s">
        <v>7</v>
      </c>
      <c r="D45" s="10">
        <v>960</v>
      </c>
      <c r="E45" s="12">
        <f>SUM(E38:E44)</f>
        <v>30.499999999999996</v>
      </c>
      <c r="F45" s="12">
        <f>SUM(F38:F44)</f>
        <v>33.069999999999993</v>
      </c>
      <c r="G45" s="12">
        <f>SUM(G38:G44)</f>
        <v>117.41999999999999</v>
      </c>
      <c r="H45" s="12">
        <f>SUM(H38:H44)</f>
        <v>866.21</v>
      </c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</row>
    <row r="46" spans="1:35" s="20" customFormat="1" ht="33.75" customHeight="1" x14ac:dyDescent="0.3">
      <c r="A46" s="12"/>
      <c r="B46" s="12"/>
      <c r="C46" s="11"/>
      <c r="D46" s="10"/>
      <c r="E46" s="25"/>
      <c r="F46" s="25"/>
      <c r="G46" s="12"/>
      <c r="H46" s="1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s="19" customFormat="1" ht="25.5" customHeight="1" x14ac:dyDescent="0.3">
      <c r="A47" s="74"/>
      <c r="B47" s="74"/>
      <c r="C47" s="53" t="s">
        <v>10</v>
      </c>
      <c r="D47" s="50"/>
      <c r="E47" s="50"/>
      <c r="F47" s="50"/>
      <c r="G47" s="50"/>
      <c r="H47" s="50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</row>
    <row r="48" spans="1:35" s="5" customFormat="1" ht="42" customHeight="1" x14ac:dyDescent="0.3">
      <c r="A48" s="74"/>
      <c r="B48" s="74"/>
      <c r="C48" s="49" t="s">
        <v>6</v>
      </c>
      <c r="D48" s="50"/>
      <c r="E48" s="50"/>
      <c r="F48" s="50"/>
      <c r="G48" s="50"/>
      <c r="H48" s="50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s="5" customFormat="1" ht="49.5" customHeight="1" x14ac:dyDescent="0.3">
      <c r="A49" s="17">
        <v>2024</v>
      </c>
      <c r="B49" s="17">
        <v>34</v>
      </c>
      <c r="C49" s="15" t="s">
        <v>116</v>
      </c>
      <c r="D49" s="16">
        <v>100</v>
      </c>
      <c r="E49" s="17">
        <v>1.5</v>
      </c>
      <c r="F49" s="17">
        <v>5.2</v>
      </c>
      <c r="G49" s="17">
        <v>9.33</v>
      </c>
      <c r="H49" s="17">
        <v>90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s="5" customFormat="1" ht="22.5" customHeight="1" x14ac:dyDescent="0.3">
      <c r="A50" s="44">
        <v>2024</v>
      </c>
      <c r="B50" s="44">
        <v>79</v>
      </c>
      <c r="C50" s="42" t="s">
        <v>117</v>
      </c>
      <c r="D50" s="43" t="s">
        <v>98</v>
      </c>
      <c r="E50" s="44">
        <v>1.62</v>
      </c>
      <c r="F50" s="44">
        <v>4.7</v>
      </c>
      <c r="G50" s="44">
        <v>9.6199999999999992</v>
      </c>
      <c r="H50" s="44">
        <v>87.5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s="3" customFormat="1" ht="25.5" customHeight="1" x14ac:dyDescent="0.3">
      <c r="A51" s="17">
        <v>2024</v>
      </c>
      <c r="B51" s="17">
        <v>279</v>
      </c>
      <c r="C51" s="15" t="s">
        <v>118</v>
      </c>
      <c r="D51" s="16">
        <v>100</v>
      </c>
      <c r="E51" s="17">
        <v>14.44</v>
      </c>
      <c r="F51" s="17">
        <v>14.11</v>
      </c>
      <c r="G51" s="17">
        <v>5.22</v>
      </c>
      <c r="H51" s="17">
        <v>205.55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s="3" customFormat="1" ht="49.5" customHeight="1" x14ac:dyDescent="0.3">
      <c r="A52" s="17">
        <v>2024</v>
      </c>
      <c r="B52" s="17">
        <v>347</v>
      </c>
      <c r="C52" s="42" t="s">
        <v>37</v>
      </c>
      <c r="D52" s="43">
        <v>180</v>
      </c>
      <c r="E52" s="17">
        <v>9.84</v>
      </c>
      <c r="F52" s="17">
        <v>6.72</v>
      </c>
      <c r="G52" s="17">
        <v>43.1</v>
      </c>
      <c r="H52" s="17">
        <v>272.39999999999998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s="20" customFormat="1" ht="65.25" customHeight="1" x14ac:dyDescent="0.3">
      <c r="A53" s="17">
        <v>2024</v>
      </c>
      <c r="B53" s="17">
        <v>418</v>
      </c>
      <c r="C53" s="15" t="s">
        <v>28</v>
      </c>
      <c r="D53" s="16">
        <v>180</v>
      </c>
      <c r="E53" s="17">
        <v>0.14000000000000001</v>
      </c>
      <c r="F53" s="17">
        <v>0.13</v>
      </c>
      <c r="G53" s="17">
        <v>18</v>
      </c>
      <c r="H53" s="17">
        <v>73</v>
      </c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</row>
    <row r="54" spans="1:35" s="20" customFormat="1" ht="25.5" customHeight="1" x14ac:dyDescent="0.3">
      <c r="A54" s="17">
        <v>2017</v>
      </c>
      <c r="B54" s="17">
        <v>338</v>
      </c>
      <c r="C54" s="15" t="s">
        <v>19</v>
      </c>
      <c r="D54" s="16" t="s">
        <v>115</v>
      </c>
      <c r="E54" s="17">
        <v>0.5</v>
      </c>
      <c r="F54" s="17">
        <v>0.5</v>
      </c>
      <c r="G54" s="17">
        <v>11.7</v>
      </c>
      <c r="H54" s="17">
        <v>54</v>
      </c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</row>
    <row r="55" spans="1:35" s="20" customFormat="1" ht="40.5" x14ac:dyDescent="0.3">
      <c r="A55" s="17" t="s">
        <v>127</v>
      </c>
      <c r="B55" s="17" t="s">
        <v>52</v>
      </c>
      <c r="C55" s="15" t="s">
        <v>14</v>
      </c>
      <c r="D55" s="16">
        <v>40</v>
      </c>
      <c r="E55" s="17">
        <v>1.88</v>
      </c>
      <c r="F55" s="17">
        <v>0.88</v>
      </c>
      <c r="G55" s="17">
        <v>19.899999999999999</v>
      </c>
      <c r="H55" s="17">
        <v>72</v>
      </c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</row>
    <row r="56" spans="1:35" s="20" customFormat="1" ht="31.5" customHeight="1" x14ac:dyDescent="0.3">
      <c r="A56" s="12"/>
      <c r="B56" s="12"/>
      <c r="C56" s="11" t="s">
        <v>7</v>
      </c>
      <c r="D56" s="10">
        <v>955</v>
      </c>
      <c r="E56" s="12">
        <f t="shared" ref="E56:H56" si="0">SUM(E49:E55)</f>
        <v>29.919999999999998</v>
      </c>
      <c r="F56" s="12">
        <f t="shared" si="0"/>
        <v>32.239999999999995</v>
      </c>
      <c r="G56" s="12">
        <f t="shared" si="0"/>
        <v>116.87</v>
      </c>
      <c r="H56" s="12">
        <f t="shared" si="0"/>
        <v>854.45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s="19" customFormat="1" ht="25.5" customHeight="1" x14ac:dyDescent="0.2">
      <c r="A57" s="12"/>
      <c r="B57" s="12"/>
      <c r="C57" s="11"/>
      <c r="D57" s="10"/>
      <c r="E57" s="25"/>
      <c r="F57" s="25"/>
      <c r="G57" s="12"/>
      <c r="H57" s="12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</row>
    <row r="58" spans="1:35" s="5" customFormat="1" ht="38.25" customHeight="1" x14ac:dyDescent="0.3">
      <c r="A58" s="74"/>
      <c r="B58" s="74"/>
      <c r="C58" s="53" t="s">
        <v>17</v>
      </c>
      <c r="D58" s="50"/>
      <c r="E58" s="50"/>
      <c r="F58" s="50"/>
      <c r="G58" s="50"/>
      <c r="H58" s="5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s="5" customFormat="1" ht="42" customHeight="1" x14ac:dyDescent="0.3">
      <c r="A59" s="74"/>
      <c r="B59" s="74"/>
      <c r="C59" s="49" t="s">
        <v>6</v>
      </c>
      <c r="D59" s="50"/>
      <c r="E59" s="50"/>
      <c r="F59" s="50"/>
      <c r="G59" s="50"/>
      <c r="H59" s="50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s="7" customFormat="1" ht="43.5" customHeight="1" x14ac:dyDescent="0.35">
      <c r="A60" s="17">
        <v>2024</v>
      </c>
      <c r="B60" s="17">
        <v>52</v>
      </c>
      <c r="C60" s="27" t="s">
        <v>119</v>
      </c>
      <c r="D60" s="16">
        <v>100</v>
      </c>
      <c r="E60" s="17">
        <v>1.3</v>
      </c>
      <c r="F60" s="17">
        <v>10.199999999999999</v>
      </c>
      <c r="G60" s="17">
        <v>7</v>
      </c>
      <c r="H60" s="17">
        <v>125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s="3" customFormat="1" ht="25.5" customHeight="1" x14ac:dyDescent="0.3">
      <c r="A61" s="44">
        <v>2024</v>
      </c>
      <c r="B61" s="44" t="s">
        <v>120</v>
      </c>
      <c r="C61" s="42" t="s">
        <v>121</v>
      </c>
      <c r="D61" s="43" t="s">
        <v>98</v>
      </c>
      <c r="E61" s="44">
        <v>3.52</v>
      </c>
      <c r="F61" s="44">
        <v>2.7</v>
      </c>
      <c r="G61" s="44">
        <v>20.9</v>
      </c>
      <c r="H61" s="44">
        <v>116.4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s="3" customFormat="1" ht="21" customHeight="1" x14ac:dyDescent="0.3">
      <c r="A62" s="17">
        <v>2024</v>
      </c>
      <c r="B62" s="17">
        <v>320</v>
      </c>
      <c r="C62" s="15" t="s">
        <v>122</v>
      </c>
      <c r="D62" s="16">
        <v>280</v>
      </c>
      <c r="E62" s="17">
        <v>23.8</v>
      </c>
      <c r="F62" s="17">
        <v>20.12</v>
      </c>
      <c r="G62" s="17">
        <v>21</v>
      </c>
      <c r="H62" s="17">
        <v>390.83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 s="7" customFormat="1" ht="33" customHeight="1" x14ac:dyDescent="0.35">
      <c r="A63" s="17">
        <v>2024</v>
      </c>
      <c r="B63" s="17">
        <v>425</v>
      </c>
      <c r="C63" s="15" t="s">
        <v>21</v>
      </c>
      <c r="D63" s="16">
        <v>180</v>
      </c>
      <c r="E63" s="17">
        <v>0.5</v>
      </c>
      <c r="F63" s="17">
        <v>0.06</v>
      </c>
      <c r="G63" s="17">
        <v>15.1</v>
      </c>
      <c r="H63" s="17">
        <v>63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s="7" customFormat="1" ht="27" customHeight="1" x14ac:dyDescent="0.35">
      <c r="A64" s="17" t="s">
        <v>127</v>
      </c>
      <c r="B64" s="17" t="s">
        <v>52</v>
      </c>
      <c r="C64" s="15" t="s">
        <v>123</v>
      </c>
      <c r="D64" s="16">
        <v>35</v>
      </c>
      <c r="E64" s="17">
        <v>0.3</v>
      </c>
      <c r="F64" s="17">
        <v>0.03</v>
      </c>
      <c r="G64" s="17">
        <v>28</v>
      </c>
      <c r="H64" s="17">
        <v>110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s="20" customFormat="1" ht="25.5" customHeight="1" x14ac:dyDescent="0.3">
      <c r="A65" s="17" t="s">
        <v>127</v>
      </c>
      <c r="B65" s="17" t="s">
        <v>52</v>
      </c>
      <c r="C65" s="15" t="s">
        <v>14</v>
      </c>
      <c r="D65" s="16">
        <v>40</v>
      </c>
      <c r="E65" s="17">
        <v>1.88</v>
      </c>
      <c r="F65" s="17">
        <v>0.88</v>
      </c>
      <c r="G65" s="17">
        <v>19.899999999999999</v>
      </c>
      <c r="H65" s="17">
        <v>72</v>
      </c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</row>
    <row r="66" spans="1:35" s="7" customFormat="1" ht="25.5" customHeight="1" x14ac:dyDescent="0.35">
      <c r="A66" s="12"/>
      <c r="B66" s="12"/>
      <c r="C66" s="11" t="s">
        <v>7</v>
      </c>
      <c r="D66" s="10">
        <v>890</v>
      </c>
      <c r="E66" s="12">
        <f>SUM(E60:E65)</f>
        <v>31.3</v>
      </c>
      <c r="F66" s="12">
        <f>SUM(F60:F65)</f>
        <v>33.99</v>
      </c>
      <c r="G66" s="12">
        <f>SUM(G60:G65)</f>
        <v>111.9</v>
      </c>
      <c r="H66" s="12">
        <f>SUM(H60:H65)</f>
        <v>877.23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20.25" x14ac:dyDescent="0.2">
      <c r="A67" s="12"/>
      <c r="B67" s="12"/>
      <c r="C67" s="11"/>
      <c r="D67" s="10"/>
      <c r="E67" s="12"/>
      <c r="F67" s="12"/>
      <c r="G67" s="12"/>
      <c r="H67" s="12"/>
    </row>
    <row r="68" spans="1:35" s="20" customFormat="1" ht="20.25" x14ac:dyDescent="0.3">
      <c r="A68" s="52"/>
      <c r="B68" s="52"/>
      <c r="C68" s="56" t="s">
        <v>34</v>
      </c>
      <c r="D68" s="52"/>
      <c r="E68" s="52"/>
      <c r="F68" s="52"/>
      <c r="G68" s="52"/>
      <c r="H68" s="52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ht="21" customHeight="1" x14ac:dyDescent="0.3">
      <c r="A69" s="52"/>
      <c r="B69" s="52"/>
      <c r="C69" s="51" t="s">
        <v>6</v>
      </c>
      <c r="D69" s="52"/>
      <c r="E69" s="52"/>
      <c r="F69" s="52"/>
      <c r="G69" s="52"/>
      <c r="H69" s="52"/>
    </row>
    <row r="70" spans="1:35" ht="20.25" x14ac:dyDescent="0.3">
      <c r="A70" s="44">
        <v>2017</v>
      </c>
      <c r="B70" s="44">
        <v>52</v>
      </c>
      <c r="C70" s="67" t="s">
        <v>136</v>
      </c>
      <c r="D70" s="43">
        <v>100</v>
      </c>
      <c r="E70" s="44">
        <v>1.4</v>
      </c>
      <c r="F70" s="44">
        <v>6</v>
      </c>
      <c r="G70" s="44">
        <v>8.25</v>
      </c>
      <c r="H70" s="44">
        <v>92.6</v>
      </c>
    </row>
    <row r="71" spans="1:35" ht="27.75" customHeight="1" x14ac:dyDescent="0.2">
      <c r="A71" s="44">
        <v>2024</v>
      </c>
      <c r="B71" s="44">
        <v>79</v>
      </c>
      <c r="C71" s="42" t="s">
        <v>99</v>
      </c>
      <c r="D71" s="43" t="s">
        <v>98</v>
      </c>
      <c r="E71" s="44">
        <v>1.5</v>
      </c>
      <c r="F71" s="44">
        <v>2.2000000000000002</v>
      </c>
      <c r="G71" s="44">
        <v>9.4</v>
      </c>
      <c r="H71" s="44">
        <v>77</v>
      </c>
    </row>
    <row r="72" spans="1:35" ht="27.75" customHeight="1" x14ac:dyDescent="0.2">
      <c r="A72" s="44">
        <v>2008</v>
      </c>
      <c r="B72" s="44">
        <v>261</v>
      </c>
      <c r="C72" s="42" t="s">
        <v>139</v>
      </c>
      <c r="D72" s="43">
        <v>150</v>
      </c>
      <c r="E72" s="44">
        <v>10.6</v>
      </c>
      <c r="F72" s="44">
        <v>12.2</v>
      </c>
      <c r="G72" s="44">
        <v>17.399999999999999</v>
      </c>
      <c r="H72" s="44">
        <v>332</v>
      </c>
    </row>
    <row r="73" spans="1:35" ht="20.25" x14ac:dyDescent="0.2">
      <c r="A73" s="44">
        <v>2024</v>
      </c>
      <c r="B73" s="44">
        <v>362</v>
      </c>
      <c r="C73" s="42" t="s">
        <v>140</v>
      </c>
      <c r="D73" s="43">
        <v>180</v>
      </c>
      <c r="E73" s="44">
        <v>2.2799999999999998</v>
      </c>
      <c r="F73" s="44">
        <v>5.16</v>
      </c>
      <c r="G73" s="44">
        <v>11.16</v>
      </c>
      <c r="H73" s="44">
        <v>102</v>
      </c>
    </row>
    <row r="74" spans="1:35" ht="20.25" x14ac:dyDescent="0.2">
      <c r="A74" s="44" t="s">
        <v>127</v>
      </c>
      <c r="B74" s="44" t="s">
        <v>50</v>
      </c>
      <c r="C74" s="42" t="s">
        <v>15</v>
      </c>
      <c r="D74" s="43">
        <v>60</v>
      </c>
      <c r="E74" s="44">
        <v>4.3499999999999996</v>
      </c>
      <c r="F74" s="44">
        <v>1.5</v>
      </c>
      <c r="G74" s="44">
        <v>29.55</v>
      </c>
      <c r="H74" s="44">
        <v>151.80000000000001</v>
      </c>
    </row>
    <row r="75" spans="1:35" ht="20.25" x14ac:dyDescent="0.2">
      <c r="A75" s="44">
        <v>2024</v>
      </c>
      <c r="B75" s="44">
        <v>426</v>
      </c>
      <c r="C75" s="42" t="s">
        <v>92</v>
      </c>
      <c r="D75" s="43">
        <v>180</v>
      </c>
      <c r="E75" s="44">
        <v>0.1</v>
      </c>
      <c r="F75" s="44">
        <v>0.04</v>
      </c>
      <c r="G75" s="44">
        <v>10.6</v>
      </c>
      <c r="H75" s="44">
        <v>43</v>
      </c>
    </row>
    <row r="76" spans="1:35" ht="40.5" x14ac:dyDescent="0.2">
      <c r="A76" s="44" t="s">
        <v>127</v>
      </c>
      <c r="B76" s="44" t="s">
        <v>52</v>
      </c>
      <c r="C76" s="42" t="s">
        <v>14</v>
      </c>
      <c r="D76" s="43">
        <v>40</v>
      </c>
      <c r="E76" s="44">
        <v>1.88</v>
      </c>
      <c r="F76" s="44">
        <v>0.88</v>
      </c>
      <c r="G76" s="44">
        <v>19.899999999999999</v>
      </c>
      <c r="H76" s="44">
        <v>72</v>
      </c>
    </row>
    <row r="77" spans="1:35" ht="45.75" customHeight="1" x14ac:dyDescent="0.2">
      <c r="A77" s="47"/>
      <c r="B77" s="47"/>
      <c r="C77" s="45" t="s">
        <v>7</v>
      </c>
      <c r="D77" s="46">
        <v>965</v>
      </c>
      <c r="E77" s="47">
        <f>SUM(E70:E76)</f>
        <v>22.11</v>
      </c>
      <c r="F77" s="47">
        <f>SUM(F70:F76)</f>
        <v>27.979999999999997</v>
      </c>
      <c r="G77" s="47">
        <f>SUM(G70:G76)</f>
        <v>106.25999999999999</v>
      </c>
      <c r="H77" s="47">
        <f>SUM(H70:H76)</f>
        <v>870.40000000000009</v>
      </c>
    </row>
    <row r="78" spans="1:35" ht="20.25" x14ac:dyDescent="0.2">
      <c r="A78" s="47"/>
      <c r="B78" s="47"/>
      <c r="C78" s="45"/>
      <c r="D78" s="46"/>
      <c r="E78" s="47"/>
      <c r="F78" s="47"/>
      <c r="G78" s="47"/>
      <c r="H78" s="47"/>
    </row>
    <row r="79" spans="1:35" ht="20.25" x14ac:dyDescent="0.3">
      <c r="A79" s="52"/>
      <c r="B79" s="52"/>
      <c r="C79" s="56" t="s">
        <v>18</v>
      </c>
      <c r="D79" s="52"/>
      <c r="E79" s="52"/>
      <c r="F79" s="52"/>
      <c r="G79" s="52"/>
      <c r="H79" s="52"/>
    </row>
    <row r="80" spans="1:35" ht="20.25" x14ac:dyDescent="0.3">
      <c r="A80" s="52"/>
      <c r="B80" s="52"/>
      <c r="C80" s="51" t="s">
        <v>6</v>
      </c>
      <c r="D80" s="52"/>
      <c r="E80" s="52"/>
      <c r="F80" s="52"/>
      <c r="G80" s="52"/>
      <c r="H80" s="52"/>
    </row>
    <row r="81" spans="1:35" ht="20.25" x14ac:dyDescent="0.2">
      <c r="A81" s="44">
        <v>2017</v>
      </c>
      <c r="B81" s="44">
        <v>70</v>
      </c>
      <c r="C81" s="42" t="s">
        <v>20</v>
      </c>
      <c r="D81" s="43">
        <v>100</v>
      </c>
      <c r="E81" s="44">
        <v>1.1000000000000001</v>
      </c>
      <c r="F81" s="44">
        <v>0.2</v>
      </c>
      <c r="G81" s="44">
        <v>3.8</v>
      </c>
      <c r="H81" s="44">
        <v>22</v>
      </c>
    </row>
    <row r="82" spans="1:35" ht="40.5" x14ac:dyDescent="0.2">
      <c r="A82" s="44" t="s">
        <v>91</v>
      </c>
      <c r="B82" s="44" t="s">
        <v>94</v>
      </c>
      <c r="C82" s="42" t="s">
        <v>32</v>
      </c>
      <c r="D82" s="43" t="s">
        <v>137</v>
      </c>
      <c r="E82" s="44">
        <v>3.1</v>
      </c>
      <c r="F82" s="44">
        <v>5.6</v>
      </c>
      <c r="G82" s="44">
        <v>8.1199999999999992</v>
      </c>
      <c r="H82" s="44">
        <v>96</v>
      </c>
    </row>
    <row r="83" spans="1:35" ht="20.25" x14ac:dyDescent="0.2">
      <c r="A83" s="44">
        <v>2024</v>
      </c>
      <c r="B83" s="44">
        <v>289</v>
      </c>
      <c r="C83" s="42" t="s">
        <v>125</v>
      </c>
      <c r="D83" s="43">
        <v>100</v>
      </c>
      <c r="E83" s="44">
        <v>15.4</v>
      </c>
      <c r="F83" s="44">
        <v>19</v>
      </c>
      <c r="G83" s="44">
        <v>15.2</v>
      </c>
      <c r="H83" s="44">
        <v>293.3</v>
      </c>
    </row>
    <row r="84" spans="1:35" ht="20.25" x14ac:dyDescent="0.2">
      <c r="A84" s="44">
        <v>2024</v>
      </c>
      <c r="B84" s="44">
        <v>356</v>
      </c>
      <c r="C84" s="42" t="s">
        <v>112</v>
      </c>
      <c r="D84" s="43">
        <v>180</v>
      </c>
      <c r="E84" s="44">
        <v>6.36</v>
      </c>
      <c r="F84" s="44">
        <v>5.04</v>
      </c>
      <c r="G84" s="44">
        <v>39.4</v>
      </c>
      <c r="H84" s="44">
        <v>228</v>
      </c>
    </row>
    <row r="85" spans="1:35" ht="20.25" x14ac:dyDescent="0.2">
      <c r="A85" s="44">
        <v>2024</v>
      </c>
      <c r="B85" s="44">
        <v>418</v>
      </c>
      <c r="C85" s="42" t="s">
        <v>28</v>
      </c>
      <c r="D85" s="43">
        <v>180</v>
      </c>
      <c r="E85" s="44">
        <v>0.14000000000000001</v>
      </c>
      <c r="F85" s="44">
        <v>0.13</v>
      </c>
      <c r="G85" s="44">
        <v>18</v>
      </c>
      <c r="H85" s="44">
        <v>73</v>
      </c>
    </row>
    <row r="86" spans="1:35" ht="40.5" x14ac:dyDescent="0.2">
      <c r="A86" s="44" t="s">
        <v>127</v>
      </c>
      <c r="B86" s="44" t="s">
        <v>124</v>
      </c>
      <c r="C86" s="42" t="s">
        <v>39</v>
      </c>
      <c r="D86" s="43">
        <v>125</v>
      </c>
      <c r="E86" s="44">
        <v>4</v>
      </c>
      <c r="F86" s="44">
        <v>3.1</v>
      </c>
      <c r="G86" s="44">
        <v>13</v>
      </c>
      <c r="H86" s="44">
        <v>100</v>
      </c>
    </row>
    <row r="87" spans="1:35" ht="40.5" x14ac:dyDescent="0.2">
      <c r="A87" s="44" t="s">
        <v>127</v>
      </c>
      <c r="B87" s="44" t="s">
        <v>52</v>
      </c>
      <c r="C87" s="42" t="s">
        <v>14</v>
      </c>
      <c r="D87" s="43">
        <v>40</v>
      </c>
      <c r="E87" s="44">
        <v>1.88</v>
      </c>
      <c r="F87" s="44">
        <v>0.88</v>
      </c>
      <c r="G87" s="44">
        <v>19.899999999999999</v>
      </c>
      <c r="H87" s="44">
        <v>72</v>
      </c>
    </row>
    <row r="88" spans="1:35" ht="20.25" x14ac:dyDescent="0.2">
      <c r="A88" s="47"/>
      <c r="B88" s="47"/>
      <c r="C88" s="45" t="s">
        <v>7</v>
      </c>
      <c r="D88" s="46">
        <v>985</v>
      </c>
      <c r="E88" s="47">
        <f>SUM(E81:E87)</f>
        <v>31.98</v>
      </c>
      <c r="F88" s="47">
        <f>SUM(F81:F87)</f>
        <v>33.950000000000003</v>
      </c>
      <c r="G88" s="47">
        <f>SUM(G81:G87)</f>
        <v>117.41999999999999</v>
      </c>
      <c r="H88" s="47">
        <f>SUM(H81:H87)</f>
        <v>884.3</v>
      </c>
    </row>
    <row r="89" spans="1:35" s="20" customFormat="1" ht="26.25" customHeight="1" x14ac:dyDescent="0.3">
      <c r="A89" s="47"/>
      <c r="B89" s="47"/>
      <c r="C89" s="45"/>
      <c r="D89" s="46"/>
      <c r="E89" s="48"/>
      <c r="F89" s="48"/>
      <c r="G89" s="47"/>
      <c r="H89" s="47"/>
      <c r="I89" s="94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</row>
    <row r="90" spans="1:35" s="20" customFormat="1" ht="26.25" customHeight="1" x14ac:dyDescent="0.3">
      <c r="A90" s="52"/>
      <c r="B90" s="52"/>
      <c r="C90" s="56" t="s">
        <v>11</v>
      </c>
      <c r="D90" s="52"/>
      <c r="E90" s="52"/>
      <c r="F90" s="52"/>
      <c r="G90" s="52"/>
      <c r="H90" s="52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</row>
    <row r="91" spans="1:35" ht="20.25" x14ac:dyDescent="0.3">
      <c r="A91" s="74"/>
      <c r="B91" s="74"/>
      <c r="C91" s="49" t="s">
        <v>6</v>
      </c>
      <c r="D91" s="50"/>
      <c r="E91" s="50"/>
      <c r="F91" s="50"/>
      <c r="G91" s="50"/>
      <c r="H91" s="50"/>
    </row>
    <row r="92" spans="1:35" ht="40.5" x14ac:dyDescent="0.2">
      <c r="A92" s="17">
        <v>2024</v>
      </c>
      <c r="B92" s="17">
        <v>34</v>
      </c>
      <c r="C92" s="15" t="s">
        <v>116</v>
      </c>
      <c r="D92" s="16">
        <v>100</v>
      </c>
      <c r="E92" s="17">
        <v>1.5</v>
      </c>
      <c r="F92" s="17">
        <v>5.2</v>
      </c>
      <c r="G92" s="17">
        <v>9.3000000000000007</v>
      </c>
      <c r="H92" s="17">
        <v>90</v>
      </c>
    </row>
    <row r="93" spans="1:35" ht="20.25" x14ac:dyDescent="0.2">
      <c r="A93" s="44" t="s">
        <v>127</v>
      </c>
      <c r="B93" s="44" t="s">
        <v>102</v>
      </c>
      <c r="C93" s="42" t="s">
        <v>126</v>
      </c>
      <c r="D93" s="43" t="s">
        <v>98</v>
      </c>
      <c r="E93" s="44">
        <v>3.37</v>
      </c>
      <c r="F93" s="44">
        <v>4</v>
      </c>
      <c r="G93" s="44">
        <v>14.37</v>
      </c>
      <c r="H93" s="44">
        <v>102.5</v>
      </c>
    </row>
    <row r="94" spans="1:35" ht="20.25" x14ac:dyDescent="0.2">
      <c r="A94" s="44">
        <v>2024</v>
      </c>
      <c r="B94" s="44">
        <v>278</v>
      </c>
      <c r="C94" s="42" t="s">
        <v>26</v>
      </c>
      <c r="D94" s="68">
        <v>100</v>
      </c>
      <c r="E94" s="44">
        <v>15.1</v>
      </c>
      <c r="F94" s="44">
        <v>15.3</v>
      </c>
      <c r="G94" s="44">
        <v>4.7</v>
      </c>
      <c r="H94" s="44">
        <v>216.7</v>
      </c>
    </row>
    <row r="95" spans="1:35" ht="20.25" x14ac:dyDescent="0.2">
      <c r="A95" s="17">
        <v>2024</v>
      </c>
      <c r="B95" s="17">
        <v>358</v>
      </c>
      <c r="C95" s="15" t="s">
        <v>27</v>
      </c>
      <c r="D95" s="16">
        <v>180</v>
      </c>
      <c r="E95" s="17">
        <v>3.48</v>
      </c>
      <c r="F95" s="17">
        <v>5.04</v>
      </c>
      <c r="G95" s="17">
        <v>26.64</v>
      </c>
      <c r="H95" s="17">
        <v>165.6</v>
      </c>
    </row>
    <row r="96" spans="1:35" ht="60.75" x14ac:dyDescent="0.2">
      <c r="A96" s="17">
        <v>2008</v>
      </c>
      <c r="B96" s="17">
        <v>442</v>
      </c>
      <c r="C96" s="15" t="s">
        <v>49</v>
      </c>
      <c r="D96" s="16">
        <v>180</v>
      </c>
      <c r="E96" s="17">
        <v>0.9</v>
      </c>
      <c r="F96" s="17">
        <v>0.18</v>
      </c>
      <c r="G96" s="17">
        <v>17.82</v>
      </c>
      <c r="H96" s="17">
        <v>77.400000000000006</v>
      </c>
    </row>
    <row r="97" spans="1:35" ht="20.25" x14ac:dyDescent="0.2">
      <c r="A97" s="17" t="s">
        <v>127</v>
      </c>
      <c r="B97" s="17" t="s">
        <v>50</v>
      </c>
      <c r="C97" s="15" t="s">
        <v>15</v>
      </c>
      <c r="D97" s="16">
        <v>20</v>
      </c>
      <c r="E97" s="17">
        <v>1.45</v>
      </c>
      <c r="F97" s="17">
        <v>0.5</v>
      </c>
      <c r="G97" s="17">
        <v>9.85</v>
      </c>
      <c r="H97" s="17">
        <v>50.6</v>
      </c>
    </row>
    <row r="98" spans="1:35" ht="28.5" customHeight="1" x14ac:dyDescent="0.2">
      <c r="A98" s="17">
        <v>2017</v>
      </c>
      <c r="B98" s="17" t="s">
        <v>108</v>
      </c>
      <c r="C98" s="15" t="s">
        <v>22</v>
      </c>
      <c r="D98" s="16">
        <v>100</v>
      </c>
      <c r="E98" s="17">
        <v>0.4</v>
      </c>
      <c r="F98" s="17">
        <v>0.3</v>
      </c>
      <c r="G98" s="17">
        <v>13</v>
      </c>
      <c r="H98" s="17">
        <v>46</v>
      </c>
    </row>
    <row r="99" spans="1:35" s="5" customFormat="1" ht="21" customHeight="1" x14ac:dyDescent="0.3">
      <c r="A99" s="17" t="s">
        <v>127</v>
      </c>
      <c r="B99" s="17" t="s">
        <v>52</v>
      </c>
      <c r="C99" s="15" t="s">
        <v>14</v>
      </c>
      <c r="D99" s="16">
        <v>40</v>
      </c>
      <c r="E99" s="17">
        <v>1.88</v>
      </c>
      <c r="F99" s="17">
        <v>0.88</v>
      </c>
      <c r="G99" s="17">
        <v>19.899999999999999</v>
      </c>
      <c r="H99" s="17">
        <v>72</v>
      </c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</row>
    <row r="100" spans="1:35" ht="39.75" customHeight="1" x14ac:dyDescent="0.2">
      <c r="A100" s="12"/>
      <c r="B100" s="12"/>
      <c r="C100" s="11" t="s">
        <v>7</v>
      </c>
      <c r="D100" s="10">
        <v>975</v>
      </c>
      <c r="E100" s="12">
        <f>SUM(E92:E99)</f>
        <v>28.079999999999995</v>
      </c>
      <c r="F100" s="12">
        <f>SUM(F92:F99)</f>
        <v>31.4</v>
      </c>
      <c r="G100" s="12">
        <f>SUM(G92:G99)</f>
        <v>115.58000000000001</v>
      </c>
      <c r="H100" s="12">
        <f>SUM(H92:H99)</f>
        <v>820.8</v>
      </c>
    </row>
    <row r="101" spans="1:35" ht="20.25" x14ac:dyDescent="0.2">
      <c r="A101" s="12"/>
      <c r="B101" s="12"/>
      <c r="C101" s="11"/>
      <c r="D101" s="10"/>
      <c r="E101" s="25"/>
      <c r="F101" s="25"/>
      <c r="G101" s="12"/>
      <c r="H101" s="12"/>
    </row>
    <row r="102" spans="1:35" ht="20.25" x14ac:dyDescent="0.3">
      <c r="A102" s="74"/>
      <c r="B102" s="74"/>
      <c r="C102" s="53" t="s">
        <v>12</v>
      </c>
      <c r="D102" s="50"/>
      <c r="E102" s="50"/>
      <c r="F102" s="50"/>
      <c r="G102" s="50"/>
      <c r="H102" s="50"/>
    </row>
    <row r="103" spans="1:35" ht="20.25" x14ac:dyDescent="0.3">
      <c r="A103" s="74"/>
      <c r="B103" s="74"/>
      <c r="C103" s="49" t="s">
        <v>6</v>
      </c>
      <c r="D103" s="50"/>
      <c r="E103" s="50"/>
      <c r="F103" s="50"/>
      <c r="G103" s="50"/>
      <c r="H103" s="50"/>
    </row>
    <row r="104" spans="1:35" ht="20.25" x14ac:dyDescent="0.2">
      <c r="A104" s="17">
        <v>2024</v>
      </c>
      <c r="B104" s="17">
        <v>52</v>
      </c>
      <c r="C104" s="15" t="s">
        <v>119</v>
      </c>
      <c r="D104" s="16">
        <v>100</v>
      </c>
      <c r="E104" s="17">
        <v>1.3</v>
      </c>
      <c r="F104" s="17">
        <v>10.199999999999999</v>
      </c>
      <c r="G104" s="17">
        <v>7</v>
      </c>
      <c r="H104" s="17">
        <v>125</v>
      </c>
    </row>
    <row r="105" spans="1:35" ht="20.25" x14ac:dyDescent="0.2">
      <c r="A105" s="44">
        <v>2024</v>
      </c>
      <c r="B105" s="44" t="s">
        <v>128</v>
      </c>
      <c r="C105" s="42" t="s">
        <v>129</v>
      </c>
      <c r="D105" s="43" t="s">
        <v>98</v>
      </c>
      <c r="E105" s="44">
        <v>3.5</v>
      </c>
      <c r="F105" s="44">
        <v>5.4</v>
      </c>
      <c r="G105" s="44">
        <v>10.4</v>
      </c>
      <c r="H105" s="44">
        <v>104.6</v>
      </c>
    </row>
    <row r="106" spans="1:35" ht="20.25" x14ac:dyDescent="0.2">
      <c r="A106" s="44">
        <v>2008</v>
      </c>
      <c r="B106" s="44" t="s">
        <v>130</v>
      </c>
      <c r="C106" s="42" t="s">
        <v>131</v>
      </c>
      <c r="D106" s="43">
        <v>100</v>
      </c>
      <c r="E106" s="44">
        <v>15.5</v>
      </c>
      <c r="F106" s="44">
        <v>10.3</v>
      </c>
      <c r="G106" s="44">
        <v>4.7</v>
      </c>
      <c r="H106" s="44">
        <v>180</v>
      </c>
    </row>
    <row r="107" spans="1:35" ht="20.25" x14ac:dyDescent="0.2">
      <c r="A107" s="17">
        <v>2024</v>
      </c>
      <c r="B107" s="17">
        <v>349</v>
      </c>
      <c r="C107" s="15" t="s">
        <v>106</v>
      </c>
      <c r="D107" s="16">
        <v>180</v>
      </c>
      <c r="E107" s="17">
        <v>4.32</v>
      </c>
      <c r="F107" s="17">
        <v>6.72</v>
      </c>
      <c r="G107" s="17">
        <v>43.68</v>
      </c>
      <c r="H107" s="17">
        <v>252</v>
      </c>
    </row>
    <row r="108" spans="1:35" ht="64.5" customHeight="1" x14ac:dyDescent="0.2">
      <c r="A108" s="17">
        <v>2008</v>
      </c>
      <c r="B108" s="17">
        <v>442</v>
      </c>
      <c r="C108" s="15" t="s">
        <v>144</v>
      </c>
      <c r="D108" s="16">
        <v>180</v>
      </c>
      <c r="E108" s="17">
        <v>0.9</v>
      </c>
      <c r="F108" s="17">
        <v>0.18</v>
      </c>
      <c r="G108" s="17">
        <v>17.82</v>
      </c>
      <c r="H108" s="17">
        <v>77.400000000000006</v>
      </c>
    </row>
    <row r="109" spans="1:35" ht="21.75" customHeight="1" x14ac:dyDescent="0.2">
      <c r="A109" s="17" t="s">
        <v>127</v>
      </c>
      <c r="B109" s="17" t="s">
        <v>50</v>
      </c>
      <c r="C109" s="15" t="s">
        <v>15</v>
      </c>
      <c r="D109" s="16">
        <v>20</v>
      </c>
      <c r="E109" s="17">
        <v>1.45</v>
      </c>
      <c r="F109" s="17">
        <v>0.5</v>
      </c>
      <c r="G109" s="17">
        <v>9.85</v>
      </c>
      <c r="H109" s="17">
        <v>50.6</v>
      </c>
    </row>
    <row r="110" spans="1:35" ht="40.5" x14ac:dyDescent="0.2">
      <c r="A110" s="17" t="s">
        <v>127</v>
      </c>
      <c r="B110" s="17" t="s">
        <v>52</v>
      </c>
      <c r="C110" s="15" t="s">
        <v>14</v>
      </c>
      <c r="D110" s="16">
        <v>40</v>
      </c>
      <c r="E110" s="17">
        <v>1.88</v>
      </c>
      <c r="F110" s="17">
        <v>0.88</v>
      </c>
      <c r="G110" s="17">
        <v>19.899999999999999</v>
      </c>
      <c r="H110" s="17">
        <v>72</v>
      </c>
    </row>
    <row r="111" spans="1:35" ht="20.25" x14ac:dyDescent="0.2">
      <c r="A111" s="12"/>
      <c r="B111" s="12"/>
      <c r="C111" s="11" t="s">
        <v>7</v>
      </c>
      <c r="D111" s="10">
        <v>875</v>
      </c>
      <c r="E111" s="12">
        <f>SUM(E104:E110)</f>
        <v>28.849999999999998</v>
      </c>
      <c r="F111" s="12">
        <f>SUM(F104:F110)</f>
        <v>34.18</v>
      </c>
      <c r="G111" s="12">
        <f>SUM(G104:G110)</f>
        <v>113.35</v>
      </c>
      <c r="H111" s="12">
        <f>SUM(H104:H110)</f>
        <v>861.6</v>
      </c>
    </row>
    <row r="112" spans="1:35" ht="20.25" x14ac:dyDescent="0.2">
      <c r="A112" s="12"/>
      <c r="B112" s="12"/>
      <c r="C112" s="11"/>
      <c r="D112" s="10"/>
      <c r="E112" s="25"/>
      <c r="F112" s="25"/>
      <c r="G112" s="12"/>
      <c r="H112" s="12"/>
    </row>
    <row r="113" spans="1:8" ht="20.25" x14ac:dyDescent="0.3">
      <c r="A113" s="74"/>
      <c r="B113" s="74"/>
      <c r="C113" s="53" t="s">
        <v>13</v>
      </c>
      <c r="D113" s="50"/>
      <c r="E113" s="50"/>
      <c r="F113" s="50"/>
      <c r="G113" s="50"/>
      <c r="H113" s="50"/>
    </row>
    <row r="114" spans="1:8" ht="20.25" x14ac:dyDescent="0.3">
      <c r="A114" s="74"/>
      <c r="B114" s="74"/>
      <c r="C114" s="49" t="s">
        <v>6</v>
      </c>
      <c r="D114" s="50"/>
      <c r="E114" s="50"/>
      <c r="F114" s="50"/>
      <c r="G114" s="50"/>
      <c r="H114" s="50"/>
    </row>
    <row r="115" spans="1:8" ht="20.25" x14ac:dyDescent="0.2">
      <c r="A115" s="17">
        <v>2024</v>
      </c>
      <c r="B115" s="17" t="s">
        <v>132</v>
      </c>
      <c r="C115" s="15" t="s">
        <v>24</v>
      </c>
      <c r="D115" s="16">
        <v>100</v>
      </c>
      <c r="E115" s="17">
        <v>1.83</v>
      </c>
      <c r="F115" s="17">
        <v>7.5</v>
      </c>
      <c r="G115" s="17">
        <v>9.3000000000000007</v>
      </c>
      <c r="H115" s="17">
        <v>111.7</v>
      </c>
    </row>
    <row r="116" spans="1:8" ht="20.25" x14ac:dyDescent="0.2">
      <c r="A116" s="44">
        <v>2024</v>
      </c>
      <c r="B116" s="44">
        <v>96</v>
      </c>
      <c r="C116" s="42" t="s">
        <v>36</v>
      </c>
      <c r="D116" s="43" t="s">
        <v>98</v>
      </c>
      <c r="E116" s="44">
        <v>2.37</v>
      </c>
      <c r="F116" s="44">
        <v>4.9400000000000004</v>
      </c>
      <c r="G116" s="44">
        <v>15.6</v>
      </c>
      <c r="H116" s="44">
        <v>116.25</v>
      </c>
    </row>
    <row r="117" spans="1:8" ht="20.25" x14ac:dyDescent="0.2">
      <c r="A117" s="44">
        <v>2024</v>
      </c>
      <c r="B117" s="44">
        <v>260</v>
      </c>
      <c r="C117" s="42" t="s">
        <v>40</v>
      </c>
      <c r="D117" s="43">
        <v>100</v>
      </c>
      <c r="E117" s="44">
        <v>15.5</v>
      </c>
      <c r="F117" s="44">
        <v>12.5</v>
      </c>
      <c r="G117" s="44">
        <v>10.199999999999999</v>
      </c>
      <c r="H117" s="44">
        <v>215.5</v>
      </c>
    </row>
    <row r="118" spans="1:8" ht="22.5" customHeight="1" x14ac:dyDescent="0.2">
      <c r="A118" s="17">
        <v>2024</v>
      </c>
      <c r="B118" s="17">
        <v>360</v>
      </c>
      <c r="C118" s="15" t="s">
        <v>16</v>
      </c>
      <c r="D118" s="16">
        <v>180</v>
      </c>
      <c r="E118" s="17">
        <v>3.72</v>
      </c>
      <c r="F118" s="17">
        <v>5.52</v>
      </c>
      <c r="G118" s="17">
        <v>24</v>
      </c>
      <c r="H118" s="17">
        <v>160.80000000000001</v>
      </c>
    </row>
    <row r="119" spans="1:8" ht="26.25" customHeight="1" x14ac:dyDescent="0.2">
      <c r="A119" s="17">
        <v>2024</v>
      </c>
      <c r="B119" s="17">
        <v>425</v>
      </c>
      <c r="C119" s="15" t="s">
        <v>25</v>
      </c>
      <c r="D119" s="16">
        <v>180</v>
      </c>
      <c r="E119" s="17">
        <v>0.5</v>
      </c>
      <c r="F119" s="17">
        <v>0.06</v>
      </c>
      <c r="G119" s="17">
        <v>15.1</v>
      </c>
      <c r="H119" s="17">
        <v>63</v>
      </c>
    </row>
    <row r="120" spans="1:8" ht="40.5" customHeight="1" x14ac:dyDescent="0.2">
      <c r="A120" s="17" t="s">
        <v>127</v>
      </c>
      <c r="B120" s="17" t="s">
        <v>50</v>
      </c>
      <c r="C120" s="15" t="s">
        <v>15</v>
      </c>
      <c r="D120" s="16">
        <v>20</v>
      </c>
      <c r="E120" s="17">
        <v>1.45</v>
      </c>
      <c r="F120" s="17">
        <v>0.5</v>
      </c>
      <c r="G120" s="17">
        <v>9.85</v>
      </c>
      <c r="H120" s="17">
        <v>50.6</v>
      </c>
    </row>
    <row r="121" spans="1:8" ht="32.25" customHeight="1" x14ac:dyDescent="0.2">
      <c r="A121" s="17">
        <v>2017</v>
      </c>
      <c r="B121" s="17">
        <v>338</v>
      </c>
      <c r="C121" s="15" t="s">
        <v>19</v>
      </c>
      <c r="D121" s="16" t="s">
        <v>115</v>
      </c>
      <c r="E121" s="17">
        <v>0.5</v>
      </c>
      <c r="F121" s="17">
        <v>0.5</v>
      </c>
      <c r="G121" s="17">
        <v>11.7</v>
      </c>
      <c r="H121" s="17">
        <v>54</v>
      </c>
    </row>
    <row r="122" spans="1:8" ht="40.5" x14ac:dyDescent="0.2">
      <c r="A122" s="17" t="s">
        <v>127</v>
      </c>
      <c r="B122" s="17" t="s">
        <v>52</v>
      </c>
      <c r="C122" s="15" t="s">
        <v>14</v>
      </c>
      <c r="D122" s="16">
        <v>40</v>
      </c>
      <c r="E122" s="17">
        <v>1.88</v>
      </c>
      <c r="F122" s="17">
        <v>0.88</v>
      </c>
      <c r="G122" s="17">
        <v>19.899999999999999</v>
      </c>
      <c r="H122" s="17">
        <v>72</v>
      </c>
    </row>
    <row r="123" spans="1:8" ht="20.25" x14ac:dyDescent="0.2">
      <c r="A123" s="12"/>
      <c r="B123" s="12"/>
      <c r="C123" s="11" t="s">
        <v>7</v>
      </c>
      <c r="D123" s="10">
        <v>975</v>
      </c>
      <c r="E123" s="12">
        <f>SUM(E115:E122)</f>
        <v>27.749999999999996</v>
      </c>
      <c r="F123" s="12">
        <f>SUM(F115:F122)</f>
        <v>32.4</v>
      </c>
      <c r="G123" s="12">
        <f>SUM(G115:G122)</f>
        <v>115.64999999999998</v>
      </c>
      <c r="H123" s="12">
        <f>SUM(H115:H122)</f>
        <v>843.85</v>
      </c>
    </row>
    <row r="124" spans="1:8" ht="20.25" x14ac:dyDescent="0.2">
      <c r="A124" s="12"/>
      <c r="B124" s="12"/>
      <c r="C124" s="11"/>
      <c r="D124" s="10"/>
      <c r="E124" s="12"/>
      <c r="F124" s="12"/>
      <c r="G124" s="12"/>
      <c r="H124" s="12"/>
    </row>
    <row r="125" spans="1:8" ht="20.25" x14ac:dyDescent="0.3">
      <c r="A125" s="74"/>
      <c r="B125" s="74"/>
      <c r="C125" s="53" t="s">
        <v>35</v>
      </c>
      <c r="D125" s="50"/>
      <c r="E125" s="50"/>
      <c r="F125" s="50"/>
      <c r="G125" s="50"/>
      <c r="H125" s="50"/>
    </row>
    <row r="126" spans="1:8" ht="40.5" customHeight="1" x14ac:dyDescent="0.3">
      <c r="A126" s="74"/>
      <c r="B126" s="74"/>
      <c r="C126" s="49" t="s">
        <v>6</v>
      </c>
      <c r="D126" s="50"/>
      <c r="E126" s="50"/>
      <c r="F126" s="50"/>
      <c r="G126" s="50"/>
      <c r="H126" s="50"/>
    </row>
    <row r="127" spans="1:8" ht="20.25" x14ac:dyDescent="0.2">
      <c r="A127" s="17">
        <v>2024</v>
      </c>
      <c r="B127" s="17">
        <v>29</v>
      </c>
      <c r="C127" s="15" t="s">
        <v>109</v>
      </c>
      <c r="D127" s="16">
        <v>100</v>
      </c>
      <c r="E127" s="17">
        <v>1.33</v>
      </c>
      <c r="F127" s="17">
        <v>10.199999999999999</v>
      </c>
      <c r="G127" s="17">
        <v>7.5</v>
      </c>
      <c r="H127" s="17">
        <v>126.7</v>
      </c>
    </row>
    <row r="128" spans="1:8" ht="24" customHeight="1" x14ac:dyDescent="0.2">
      <c r="A128" s="44">
        <v>2024</v>
      </c>
      <c r="B128" s="44" t="s">
        <v>93</v>
      </c>
      <c r="C128" s="42" t="s">
        <v>33</v>
      </c>
      <c r="D128" s="43" t="s">
        <v>135</v>
      </c>
      <c r="E128" s="44">
        <v>6.9</v>
      </c>
      <c r="F128" s="44">
        <v>4.5</v>
      </c>
      <c r="G128" s="44">
        <v>28.25</v>
      </c>
      <c r="H128" s="44">
        <v>180</v>
      </c>
    </row>
    <row r="129" spans="1:8" ht="21" customHeight="1" x14ac:dyDescent="0.2">
      <c r="A129" s="44">
        <v>2008</v>
      </c>
      <c r="B129" s="44" t="s">
        <v>141</v>
      </c>
      <c r="C129" s="42" t="s">
        <v>133</v>
      </c>
      <c r="D129" s="43">
        <v>100</v>
      </c>
      <c r="E129" s="44">
        <v>10.5</v>
      </c>
      <c r="F129" s="44">
        <v>11.5</v>
      </c>
      <c r="G129" s="44">
        <v>7.5</v>
      </c>
      <c r="H129" s="44">
        <v>176.7</v>
      </c>
    </row>
    <row r="130" spans="1:8" ht="20.25" x14ac:dyDescent="0.2">
      <c r="A130" s="17">
        <v>2024</v>
      </c>
      <c r="B130" s="17" t="s">
        <v>142</v>
      </c>
      <c r="C130" s="15" t="s">
        <v>134</v>
      </c>
      <c r="D130" s="16">
        <v>180</v>
      </c>
      <c r="E130" s="17">
        <v>3.6</v>
      </c>
      <c r="F130" s="17">
        <v>3.36</v>
      </c>
      <c r="G130" s="17">
        <v>14.76</v>
      </c>
      <c r="H130" s="17">
        <v>103.2</v>
      </c>
    </row>
    <row r="131" spans="1:8" ht="20.25" x14ac:dyDescent="0.2">
      <c r="A131" s="44">
        <v>2024</v>
      </c>
      <c r="B131" s="44">
        <v>426</v>
      </c>
      <c r="C131" s="15" t="s">
        <v>92</v>
      </c>
      <c r="D131" s="16">
        <v>180</v>
      </c>
      <c r="E131" s="17">
        <v>0.1</v>
      </c>
      <c r="F131" s="17">
        <v>0.04</v>
      </c>
      <c r="G131" s="17">
        <v>10.6</v>
      </c>
      <c r="H131" s="17">
        <v>43</v>
      </c>
    </row>
    <row r="132" spans="1:8" ht="20.25" x14ac:dyDescent="0.2">
      <c r="A132" s="17" t="s">
        <v>127</v>
      </c>
      <c r="B132" s="17" t="s">
        <v>52</v>
      </c>
      <c r="C132" s="15" t="s">
        <v>123</v>
      </c>
      <c r="D132" s="16">
        <v>35</v>
      </c>
      <c r="E132" s="17">
        <v>0.3</v>
      </c>
      <c r="F132" s="17">
        <v>0.03</v>
      </c>
      <c r="G132" s="17">
        <v>28</v>
      </c>
      <c r="H132" s="17">
        <v>110</v>
      </c>
    </row>
    <row r="133" spans="1:8" ht="20.25" x14ac:dyDescent="0.2">
      <c r="A133" s="17" t="s">
        <v>127</v>
      </c>
      <c r="B133" s="17" t="s">
        <v>50</v>
      </c>
      <c r="C133" s="15" t="s">
        <v>15</v>
      </c>
      <c r="D133" s="16">
        <v>20</v>
      </c>
      <c r="E133" s="17">
        <v>1.45</v>
      </c>
      <c r="F133" s="17">
        <v>0.5</v>
      </c>
      <c r="G133" s="17">
        <v>9.85</v>
      </c>
      <c r="H133" s="17">
        <v>50.6</v>
      </c>
    </row>
    <row r="134" spans="1:8" ht="40.5" x14ac:dyDescent="0.2">
      <c r="A134" s="17" t="s">
        <v>127</v>
      </c>
      <c r="B134" s="17" t="s">
        <v>52</v>
      </c>
      <c r="C134" s="15" t="s">
        <v>14</v>
      </c>
      <c r="D134" s="16">
        <v>40</v>
      </c>
      <c r="E134" s="17">
        <v>1.88</v>
      </c>
      <c r="F134" s="17">
        <v>0.88</v>
      </c>
      <c r="G134" s="17">
        <v>19.899999999999999</v>
      </c>
      <c r="H134" s="17">
        <v>72</v>
      </c>
    </row>
    <row r="135" spans="1:8" ht="20.25" x14ac:dyDescent="0.2">
      <c r="A135" s="12"/>
      <c r="B135" s="12"/>
      <c r="C135" s="11" t="s">
        <v>7</v>
      </c>
      <c r="D135" s="10">
        <v>915</v>
      </c>
      <c r="E135" s="12">
        <f>SUM(E127:E134)</f>
        <v>26.060000000000002</v>
      </c>
      <c r="F135" s="12">
        <f>SUM(F127:F134)</f>
        <v>31.009999999999998</v>
      </c>
      <c r="G135" s="12">
        <f>SUM(G127:G134)</f>
        <v>126.35999999999999</v>
      </c>
      <c r="H135" s="12">
        <f>SUM(H127:H134)</f>
        <v>862.2</v>
      </c>
    </row>
    <row r="136" spans="1:8" ht="42" customHeight="1" x14ac:dyDescent="0.2">
      <c r="A136" s="12"/>
      <c r="B136" s="12"/>
      <c r="C136" s="11"/>
      <c r="D136" s="10"/>
      <c r="E136" s="25"/>
      <c r="F136" s="25"/>
      <c r="G136" s="12"/>
      <c r="H136" s="12"/>
    </row>
    <row r="137" spans="1:8" ht="20.25" x14ac:dyDescent="0.3">
      <c r="A137" s="52"/>
      <c r="B137" s="52"/>
      <c r="C137" s="56" t="s">
        <v>38</v>
      </c>
      <c r="D137" s="52"/>
      <c r="E137" s="52"/>
      <c r="F137" s="52"/>
      <c r="G137" s="52"/>
      <c r="H137" s="52"/>
    </row>
    <row r="138" spans="1:8" ht="20.25" x14ac:dyDescent="0.3">
      <c r="A138" s="52"/>
      <c r="B138" s="52"/>
      <c r="C138" s="51" t="s">
        <v>6</v>
      </c>
      <c r="D138" s="52"/>
      <c r="E138" s="52"/>
      <c r="F138" s="52"/>
      <c r="G138" s="52"/>
      <c r="H138" s="52"/>
    </row>
    <row r="139" spans="1:8" ht="20.25" x14ac:dyDescent="0.2">
      <c r="A139" s="44">
        <v>2017</v>
      </c>
      <c r="B139" s="44">
        <v>52</v>
      </c>
      <c r="C139" s="42" t="s">
        <v>136</v>
      </c>
      <c r="D139" s="43">
        <v>100</v>
      </c>
      <c r="E139" s="44">
        <v>1.4</v>
      </c>
      <c r="F139" s="44">
        <v>6</v>
      </c>
      <c r="G139" s="44">
        <v>8.25</v>
      </c>
      <c r="H139" s="44">
        <v>92.6</v>
      </c>
    </row>
    <row r="140" spans="1:8" ht="20.25" x14ac:dyDescent="0.2">
      <c r="A140" s="44">
        <v>2024</v>
      </c>
      <c r="B140" s="44">
        <v>79</v>
      </c>
      <c r="C140" s="42" t="s">
        <v>99</v>
      </c>
      <c r="D140" s="43" t="s">
        <v>98</v>
      </c>
      <c r="E140" s="44">
        <v>1.5</v>
      </c>
      <c r="F140" s="44">
        <v>2.2000000000000002</v>
      </c>
      <c r="G140" s="44">
        <v>9.4</v>
      </c>
      <c r="H140" s="44">
        <v>77</v>
      </c>
    </row>
    <row r="141" spans="1:8" ht="20.25" x14ac:dyDescent="0.2">
      <c r="A141" s="44">
        <v>2008</v>
      </c>
      <c r="B141" s="44">
        <v>261</v>
      </c>
      <c r="C141" s="42" t="s">
        <v>139</v>
      </c>
      <c r="D141" s="43">
        <v>150</v>
      </c>
      <c r="E141" s="44">
        <v>10.6</v>
      </c>
      <c r="F141" s="44">
        <v>12.2</v>
      </c>
      <c r="G141" s="44">
        <v>17.399999999999999</v>
      </c>
      <c r="H141" s="44">
        <v>332</v>
      </c>
    </row>
    <row r="142" spans="1:8" ht="20.25" x14ac:dyDescent="0.2">
      <c r="A142" s="44">
        <v>2024</v>
      </c>
      <c r="B142" s="44">
        <v>356</v>
      </c>
      <c r="C142" s="42" t="s">
        <v>112</v>
      </c>
      <c r="D142" s="43">
        <v>180</v>
      </c>
      <c r="E142" s="44">
        <v>6.63</v>
      </c>
      <c r="F142" s="44">
        <v>5</v>
      </c>
      <c r="G142" s="44">
        <v>39.36</v>
      </c>
      <c r="H142" s="44">
        <v>228</v>
      </c>
    </row>
    <row r="143" spans="1:8" ht="60.75" x14ac:dyDescent="0.2">
      <c r="A143" s="44">
        <v>2008</v>
      </c>
      <c r="B143" s="44">
        <v>442</v>
      </c>
      <c r="C143" s="42" t="s">
        <v>49</v>
      </c>
      <c r="D143" s="43">
        <v>180</v>
      </c>
      <c r="E143" s="44">
        <v>0.9</v>
      </c>
      <c r="F143" s="44">
        <v>0.18</v>
      </c>
      <c r="G143" s="44">
        <v>17.82</v>
      </c>
      <c r="H143" s="44">
        <v>77.400000000000006</v>
      </c>
    </row>
    <row r="144" spans="1:8" ht="40.5" x14ac:dyDescent="0.2">
      <c r="A144" s="44" t="s">
        <v>127</v>
      </c>
      <c r="B144" s="44" t="s">
        <v>52</v>
      </c>
      <c r="C144" s="42" t="s">
        <v>14</v>
      </c>
      <c r="D144" s="43">
        <v>40</v>
      </c>
      <c r="E144" s="44">
        <v>1.88</v>
      </c>
      <c r="F144" s="44">
        <v>0.88</v>
      </c>
      <c r="G144" s="44">
        <v>19.899999999999999</v>
      </c>
      <c r="H144" s="44">
        <v>72</v>
      </c>
    </row>
    <row r="145" spans="1:9" ht="20.25" x14ac:dyDescent="0.2">
      <c r="A145" s="47"/>
      <c r="B145" s="47"/>
      <c r="C145" s="45" t="s">
        <v>7</v>
      </c>
      <c r="D145" s="46">
        <v>905</v>
      </c>
      <c r="E145" s="47">
        <f>SUM(E139:E144)</f>
        <v>22.909999999999997</v>
      </c>
      <c r="F145" s="47">
        <f>SUM(F139:F144)</f>
        <v>26.459999999999997</v>
      </c>
      <c r="G145" s="47">
        <f>SUM(G139:G144)</f>
        <v>112.13</v>
      </c>
      <c r="H145" s="47">
        <f>SUM(H139:H144)</f>
        <v>879</v>
      </c>
    </row>
    <row r="146" spans="1:9" ht="20.25" x14ac:dyDescent="0.2">
      <c r="A146" s="12"/>
      <c r="B146" s="12"/>
      <c r="C146" s="11"/>
      <c r="D146" s="10"/>
      <c r="E146" s="12"/>
      <c r="F146" s="12"/>
      <c r="G146" s="12"/>
      <c r="H146" s="12"/>
    </row>
    <row r="147" spans="1:9" ht="20.25" x14ac:dyDescent="0.3">
      <c r="A147" s="12"/>
      <c r="B147" s="12"/>
      <c r="C147" s="11"/>
      <c r="D147" s="10"/>
      <c r="E147" s="29"/>
      <c r="F147" s="12"/>
      <c r="G147" s="12"/>
      <c r="H147" s="12"/>
      <c r="I147" s="63"/>
    </row>
    <row r="148" spans="1:9" ht="20.25" x14ac:dyDescent="0.2">
      <c r="A148" s="22"/>
      <c r="B148" s="22"/>
      <c r="C148" s="24"/>
      <c r="D148" s="23"/>
      <c r="E148" s="22"/>
      <c r="F148" s="22"/>
      <c r="G148" s="22"/>
      <c r="H148" s="22"/>
    </row>
    <row r="149" spans="1:9" ht="20.25" x14ac:dyDescent="0.2">
      <c r="A149" s="12"/>
      <c r="B149" s="12"/>
      <c r="C149" s="11"/>
      <c r="D149" s="10"/>
      <c r="E149" s="25"/>
      <c r="F149" s="25"/>
      <c r="G149" s="25"/>
      <c r="H149" s="12"/>
    </row>
    <row r="150" spans="1:9" ht="20.25" x14ac:dyDescent="0.3">
      <c r="A150" s="12"/>
      <c r="B150" s="12"/>
      <c r="C150" s="11" t="s">
        <v>41</v>
      </c>
      <c r="D150" s="10"/>
      <c r="E150" s="30">
        <f>E23+E34+E45+E56+E66+E77</f>
        <v>175.32</v>
      </c>
      <c r="F150" s="30">
        <f>F23+F34+F45+F56+F66+F77</f>
        <v>191.73999999999998</v>
      </c>
      <c r="G150" s="30">
        <f>G23+G34+G45+G56+G66+G77</f>
        <v>694.42</v>
      </c>
      <c r="H150" s="30">
        <f>H23+H34+H45+H56+H66+H77</f>
        <v>5272.34</v>
      </c>
    </row>
    <row r="151" spans="1:9" ht="31.5" customHeight="1" x14ac:dyDescent="0.3">
      <c r="A151" s="12"/>
      <c r="B151" s="12"/>
      <c r="C151" s="11" t="s">
        <v>42</v>
      </c>
      <c r="D151" s="10"/>
      <c r="E151" s="64">
        <f>E150/6</f>
        <v>29.22</v>
      </c>
      <c r="F151" s="62">
        <f>F150/6</f>
        <v>31.956666666666663</v>
      </c>
      <c r="G151" s="62">
        <f>G150/6</f>
        <v>115.73666666666666</v>
      </c>
      <c r="H151" s="73">
        <f>H150/6</f>
        <v>878.72333333333336</v>
      </c>
    </row>
    <row r="152" spans="1:9" ht="20.25" x14ac:dyDescent="0.3">
      <c r="A152" s="12"/>
      <c r="B152" s="12"/>
      <c r="C152" s="11"/>
      <c r="D152" s="10"/>
      <c r="E152" s="29"/>
      <c r="F152" s="29"/>
      <c r="G152" s="29"/>
      <c r="H152" s="31"/>
    </row>
    <row r="153" spans="1:9" ht="20.25" x14ac:dyDescent="0.3">
      <c r="A153" s="12"/>
      <c r="B153" s="12"/>
      <c r="C153" s="11" t="s">
        <v>45</v>
      </c>
      <c r="D153" s="10"/>
      <c r="E153" s="30">
        <f>E88+E100+E111+E123+E135+E145</f>
        <v>165.63</v>
      </c>
      <c r="F153" s="30">
        <f>F88+F100+F111+F123+F135+F145</f>
        <v>189.4</v>
      </c>
      <c r="G153" s="30">
        <f>G88+G100+G111+G123+G135+G145</f>
        <v>700.49</v>
      </c>
      <c r="H153" s="30">
        <f>H88+H100+H111+H123+H135+H145</f>
        <v>5151.75</v>
      </c>
    </row>
    <row r="154" spans="1:9" ht="31.5" customHeight="1" x14ac:dyDescent="0.3">
      <c r="A154" s="12"/>
      <c r="B154" s="12"/>
      <c r="C154" s="11" t="s">
        <v>46</v>
      </c>
      <c r="D154" s="10"/>
      <c r="E154" s="62">
        <f>E153/6</f>
        <v>27.605</v>
      </c>
      <c r="F154" s="62">
        <f>F153/6</f>
        <v>31.566666666666666</v>
      </c>
      <c r="G154" s="62">
        <f>G153/6</f>
        <v>116.74833333333333</v>
      </c>
      <c r="H154" s="73">
        <f>H153/6</f>
        <v>858.625</v>
      </c>
    </row>
    <row r="155" spans="1:9" ht="20.25" x14ac:dyDescent="0.3">
      <c r="A155" s="5"/>
      <c r="B155" s="5"/>
      <c r="D155" s="14"/>
      <c r="E155" s="5"/>
      <c r="F155" s="5"/>
      <c r="G155" s="5"/>
      <c r="H155" s="5"/>
      <c r="I155" s="63"/>
    </row>
    <row r="156" spans="1:9" ht="20.25" x14ac:dyDescent="0.25">
      <c r="A156" s="12"/>
      <c r="B156" s="12"/>
      <c r="C156" s="11"/>
      <c r="D156" s="10"/>
      <c r="E156" s="25"/>
      <c r="F156" s="25"/>
      <c r="G156" s="12"/>
      <c r="H156" s="32"/>
      <c r="I156" s="63"/>
    </row>
    <row r="157" spans="1:9" ht="20.25" x14ac:dyDescent="0.3">
      <c r="A157" s="12"/>
      <c r="B157" s="12"/>
      <c r="C157" s="11" t="s">
        <v>43</v>
      </c>
      <c r="D157" s="10"/>
      <c r="E157" s="30">
        <f>E23+E34+E45+E56+E66+E77+E88+E100+E111+E123+E135+E145</f>
        <v>340.94999999999993</v>
      </c>
      <c r="F157" s="30">
        <f>F23+F34+F45+F56+F66+F77+F88+F100+F111+F123+F135+F145</f>
        <v>381.13999999999993</v>
      </c>
      <c r="G157" s="30">
        <f>G23+G34+G45+G56+G66+G77+G88+G100+G111+G123+G135+G145</f>
        <v>1394.9099999999999</v>
      </c>
      <c r="H157" s="30">
        <f>H23+H34+H45+H56+H66+H77+H88+H100+H111+H123+H135+H145</f>
        <v>10424.090000000002</v>
      </c>
    </row>
    <row r="158" spans="1:9" ht="20.25" x14ac:dyDescent="0.3">
      <c r="A158" s="12"/>
      <c r="B158" s="12"/>
      <c r="C158" s="11" t="s">
        <v>44</v>
      </c>
      <c r="D158" s="10"/>
      <c r="E158" s="62">
        <f>E157/12</f>
        <v>28.412499999999994</v>
      </c>
      <c r="F158" s="62">
        <f>F157/12</f>
        <v>31.76166666666666</v>
      </c>
      <c r="G158" s="62">
        <f>G157/12</f>
        <v>116.24249999999999</v>
      </c>
      <c r="H158" s="31">
        <f>H157/12</f>
        <v>868.67416666666679</v>
      </c>
    </row>
    <row r="159" spans="1:9" ht="60.75" x14ac:dyDescent="0.3">
      <c r="A159" s="74"/>
      <c r="B159" s="74"/>
      <c r="C159" s="54" t="s">
        <v>47</v>
      </c>
      <c r="D159" s="60"/>
      <c r="E159" s="37">
        <f>E158*100/90</f>
        <v>31.569444444444439</v>
      </c>
      <c r="F159" s="40">
        <f>F158*100/92</f>
        <v>34.523550724637673</v>
      </c>
      <c r="G159" s="37">
        <f>G158*100/383</f>
        <v>30.350522193211489</v>
      </c>
      <c r="H159" s="37">
        <f>H158*100/2720</f>
        <v>31.936550245098047</v>
      </c>
      <c r="I159" t="s">
        <v>48</v>
      </c>
    </row>
    <row r="160" spans="1:9" ht="20.25" x14ac:dyDescent="0.2">
      <c r="A160" s="12"/>
      <c r="B160" s="12"/>
      <c r="C160" s="11"/>
      <c r="D160" s="10"/>
      <c r="E160" s="12"/>
      <c r="F160" s="12"/>
      <c r="G160" s="12"/>
      <c r="H160" s="12"/>
    </row>
    <row r="161" spans="1:9" ht="20.25" x14ac:dyDescent="0.2">
      <c r="A161" s="12"/>
      <c r="B161" s="12"/>
      <c r="C161" s="11"/>
      <c r="D161" s="10"/>
      <c r="E161" s="25"/>
      <c r="F161" s="25"/>
      <c r="G161" s="25"/>
      <c r="H161" s="12"/>
    </row>
    <row r="162" spans="1:9" ht="20.25" x14ac:dyDescent="0.3">
      <c r="D162" s="14"/>
      <c r="E162" s="5"/>
      <c r="F162" s="5"/>
      <c r="G162" s="5"/>
      <c r="H162" s="5"/>
    </row>
    <row r="163" spans="1:9" ht="24" customHeight="1" x14ac:dyDescent="0.3">
      <c r="C163" s="13" t="s">
        <v>56</v>
      </c>
      <c r="D163" s="13"/>
      <c r="E163" s="13"/>
      <c r="F163" s="13"/>
      <c r="G163" s="13"/>
      <c r="H163" s="13"/>
    </row>
    <row r="164" spans="1:9" ht="20.25" x14ac:dyDescent="0.3">
      <c r="C164" s="93" t="s">
        <v>58</v>
      </c>
      <c r="D164" s="93"/>
      <c r="E164" s="93"/>
      <c r="F164" s="93"/>
      <c r="G164" s="93"/>
      <c r="H164" s="93"/>
    </row>
    <row r="165" spans="1:9" ht="20.25" customHeight="1" x14ac:dyDescent="0.3">
      <c r="C165" s="36" t="s">
        <v>59</v>
      </c>
      <c r="D165" s="36"/>
      <c r="E165" s="27"/>
      <c r="F165" s="36"/>
      <c r="G165" s="36"/>
      <c r="H165" s="36"/>
      <c r="I165" s="75"/>
    </row>
    <row r="166" spans="1:9" ht="123" customHeight="1" x14ac:dyDescent="0.3">
      <c r="C166" s="93" t="s">
        <v>138</v>
      </c>
      <c r="D166" s="93"/>
      <c r="E166" s="93"/>
      <c r="F166" s="93"/>
      <c r="G166" s="93"/>
      <c r="H166" s="75"/>
      <c r="I166" s="75"/>
    </row>
    <row r="167" spans="1:9" ht="20.25" x14ac:dyDescent="0.3">
      <c r="C167" s="75"/>
      <c r="D167" s="75"/>
      <c r="E167" s="75"/>
      <c r="F167" s="75"/>
      <c r="G167" s="75"/>
      <c r="H167" s="75"/>
    </row>
    <row r="168" spans="1:9" ht="20.25" x14ac:dyDescent="0.3">
      <c r="C168" s="36"/>
      <c r="D168" s="27"/>
      <c r="E168" s="27"/>
      <c r="F168" s="27"/>
      <c r="G168" s="27"/>
      <c r="H168" s="27"/>
    </row>
    <row r="169" spans="1:9" ht="49.5" customHeight="1" x14ac:dyDescent="0.3">
      <c r="C169" s="36" t="s">
        <v>53</v>
      </c>
      <c r="D169" s="27"/>
      <c r="E169" s="27"/>
      <c r="F169" s="27"/>
      <c r="G169" s="27"/>
      <c r="H169" s="27"/>
    </row>
    <row r="170" spans="1:9" ht="79.5" customHeight="1" x14ac:dyDescent="0.3">
      <c r="C170" s="93" t="s">
        <v>55</v>
      </c>
      <c r="D170" s="93"/>
      <c r="E170" s="93"/>
      <c r="F170" s="93"/>
      <c r="G170" s="93"/>
      <c r="H170" s="93"/>
    </row>
    <row r="171" spans="1:9" ht="68.25" customHeight="1" x14ac:dyDescent="0.3">
      <c r="C171" s="93" t="s">
        <v>57</v>
      </c>
      <c r="D171" s="93"/>
      <c r="E171" s="93"/>
      <c r="F171" s="93"/>
      <c r="G171" s="93"/>
      <c r="H171" s="93"/>
    </row>
    <row r="172" spans="1:9" ht="72.75" customHeight="1" x14ac:dyDescent="0.3">
      <c r="C172" s="93" t="s">
        <v>54</v>
      </c>
      <c r="D172" s="93"/>
      <c r="E172" s="93"/>
      <c r="F172" s="93"/>
      <c r="G172" s="93"/>
      <c r="H172" s="93"/>
    </row>
    <row r="173" spans="1:9" ht="20.25" x14ac:dyDescent="0.3">
      <c r="C173" s="93"/>
      <c r="D173" s="93"/>
      <c r="E173" s="93"/>
      <c r="F173" s="93"/>
      <c r="G173" s="93"/>
      <c r="H173" s="93"/>
    </row>
    <row r="174" spans="1:9" ht="20.25" x14ac:dyDescent="0.3">
      <c r="C174" s="33"/>
      <c r="D174" s="55"/>
      <c r="E174" s="55"/>
      <c r="F174" s="55"/>
      <c r="G174" s="55"/>
      <c r="H174" s="55"/>
    </row>
    <row r="175" spans="1:9" ht="20.25" x14ac:dyDescent="0.3">
      <c r="C175" s="54"/>
      <c r="D175" s="27"/>
      <c r="E175" s="27"/>
      <c r="F175" s="27"/>
      <c r="G175" s="27"/>
      <c r="H175" s="27"/>
    </row>
    <row r="176" spans="1:9" ht="20.25" x14ac:dyDescent="0.3">
      <c r="C176" s="55"/>
      <c r="D176" s="27"/>
      <c r="E176" s="27"/>
      <c r="F176" s="27"/>
      <c r="G176" s="27"/>
      <c r="H176" s="27"/>
    </row>
    <row r="177" spans="3:8" ht="20.25" x14ac:dyDescent="0.3">
      <c r="C177" s="27"/>
      <c r="D177" s="1"/>
      <c r="E177" s="1"/>
      <c r="F177" s="1"/>
      <c r="G177" s="1"/>
      <c r="H177" s="1"/>
    </row>
    <row r="178" spans="3:8" ht="20.25" x14ac:dyDescent="0.3">
      <c r="C178" s="27"/>
      <c r="D178" s="1"/>
      <c r="E178" s="1"/>
      <c r="F178" s="1"/>
      <c r="G178" s="1"/>
      <c r="H178" s="1"/>
    </row>
    <row r="179" spans="3:8" ht="15" x14ac:dyDescent="0.2">
      <c r="C179" s="1"/>
      <c r="D179" s="1"/>
      <c r="E179" s="1"/>
      <c r="F179" s="1"/>
      <c r="G179" s="1"/>
      <c r="H179" s="1"/>
    </row>
    <row r="180" spans="3:8" ht="15" x14ac:dyDescent="0.2">
      <c r="C180" s="1"/>
      <c r="D180" s="1"/>
      <c r="E180" s="1"/>
      <c r="F180" s="1"/>
      <c r="G180" s="1"/>
      <c r="H180" s="1"/>
    </row>
    <row r="181" spans="3:8" ht="15" x14ac:dyDescent="0.2">
      <c r="C181" s="1"/>
      <c r="D181" s="1"/>
      <c r="E181" s="1"/>
      <c r="F181" s="1"/>
      <c r="G181" s="1"/>
      <c r="H181" s="1"/>
    </row>
    <row r="182" spans="3:8" ht="15" x14ac:dyDescent="0.2">
      <c r="C182" s="1"/>
      <c r="D182" s="1"/>
      <c r="E182" s="1"/>
      <c r="F182" s="1"/>
      <c r="G182" s="1"/>
      <c r="H182" s="1"/>
    </row>
    <row r="183" spans="3:8" ht="15" x14ac:dyDescent="0.2">
      <c r="C183" s="1"/>
      <c r="D183" s="1"/>
      <c r="E183" s="1"/>
      <c r="F183" s="1"/>
      <c r="G183" s="1"/>
      <c r="H183" s="1"/>
    </row>
    <row r="184" spans="3:8" ht="15" x14ac:dyDescent="0.2">
      <c r="C184" s="1"/>
      <c r="D184" s="1"/>
      <c r="E184" s="1"/>
      <c r="F184" s="1"/>
      <c r="G184" s="1"/>
      <c r="H184" s="1"/>
    </row>
    <row r="185" spans="3:8" ht="15" x14ac:dyDescent="0.2">
      <c r="C185" s="1"/>
      <c r="D185" s="1"/>
      <c r="E185" s="1"/>
      <c r="F185" s="1"/>
      <c r="G185" s="1"/>
      <c r="H185" s="1"/>
    </row>
    <row r="186" spans="3:8" ht="15" x14ac:dyDescent="0.2">
      <c r="C186" s="1"/>
      <c r="D186" s="1"/>
      <c r="E186" s="1"/>
      <c r="F186" s="1"/>
      <c r="G186" s="1"/>
      <c r="H186" s="1"/>
    </row>
    <row r="187" spans="3:8" ht="15" x14ac:dyDescent="0.2">
      <c r="C187" s="1"/>
      <c r="D187" s="1"/>
      <c r="E187" s="1"/>
      <c r="F187" s="1"/>
      <c r="G187" s="1"/>
      <c r="H187" s="1"/>
    </row>
    <row r="188" spans="3:8" ht="15" x14ac:dyDescent="0.2">
      <c r="C188" s="1"/>
      <c r="D188" s="1"/>
      <c r="E188" s="1"/>
      <c r="F188" s="1"/>
      <c r="G188" s="1"/>
      <c r="H188" s="1"/>
    </row>
    <row r="189" spans="3:8" ht="15" x14ac:dyDescent="0.2">
      <c r="C189" s="1"/>
      <c r="F189" s="1"/>
    </row>
  </sheetData>
  <mergeCells count="49">
    <mergeCell ref="A11:A13"/>
    <mergeCell ref="B11:B13"/>
    <mergeCell ref="C164:H164"/>
    <mergeCell ref="C170:H170"/>
    <mergeCell ref="C171:H171"/>
    <mergeCell ref="C172:H172"/>
    <mergeCell ref="C173:H173"/>
    <mergeCell ref="I89:AI89"/>
    <mergeCell ref="I48:AI48"/>
    <mergeCell ref="I49:AI49"/>
    <mergeCell ref="I53:AI53"/>
    <mergeCell ref="I55:AI55"/>
    <mergeCell ref="I65:AI65"/>
    <mergeCell ref="I59:AI59"/>
    <mergeCell ref="C166:G166"/>
    <mergeCell ref="I39:AI39"/>
    <mergeCell ref="I45:AI45"/>
    <mergeCell ref="I40:AI40"/>
    <mergeCell ref="I47:AI47"/>
    <mergeCell ref="I38:AI38"/>
    <mergeCell ref="I36:AI36"/>
    <mergeCell ref="I28:AI28"/>
    <mergeCell ref="I29:AI29"/>
    <mergeCell ref="I34:AI34"/>
    <mergeCell ref="I37:AI37"/>
    <mergeCell ref="I25:AI25"/>
    <mergeCell ref="I26:AI26"/>
    <mergeCell ref="I16:AI16"/>
    <mergeCell ref="C9:H9"/>
    <mergeCell ref="C10:H10"/>
    <mergeCell ref="C11:C13"/>
    <mergeCell ref="E11:E13"/>
    <mergeCell ref="F11:F13"/>
    <mergeCell ref="I11:AI11"/>
    <mergeCell ref="I12:AI13"/>
    <mergeCell ref="G11:G13"/>
    <mergeCell ref="H11:H13"/>
    <mergeCell ref="D11:D13"/>
    <mergeCell ref="I15:AI15"/>
    <mergeCell ref="I14:AI14"/>
    <mergeCell ref="I23:AI23"/>
    <mergeCell ref="I17:AI17"/>
    <mergeCell ref="I18:AI18"/>
    <mergeCell ref="C8:H8"/>
    <mergeCell ref="E1:K1"/>
    <mergeCell ref="F2:K2"/>
    <mergeCell ref="F3:K3"/>
    <mergeCell ref="G4:K4"/>
    <mergeCell ref="E5:I5"/>
  </mergeCells>
  <phoneticPr fontId="5" type="noConversion"/>
  <pageMargins left="0.39370078740157483" right="0.39370078740157483" top="0.59055118110236227" bottom="0.19685039370078741" header="0" footer="0"/>
  <pageSetup paperSize="9" scale="58" fitToHeight="0" orientation="portrait" r:id="rId1"/>
  <headerFooter alignWithMargins="0"/>
  <rowBreaks count="4" manualBreakCount="4">
    <brk id="35" max="8" man="1"/>
    <brk id="67" max="8" man="1"/>
    <brk id="101" max="8" man="1"/>
    <brk id="13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E1:P27"/>
  <sheetViews>
    <sheetView workbookViewId="0">
      <selection activeCell="E26" sqref="E26:O27"/>
    </sheetView>
  </sheetViews>
  <sheetFormatPr defaultRowHeight="12.75" x14ac:dyDescent="0.2"/>
  <sheetData>
    <row r="1" spans="5:16" x14ac:dyDescent="0.2">
      <c r="E1" s="104" t="s">
        <v>61</v>
      </c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5:16" x14ac:dyDescent="0.2"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5:16" x14ac:dyDescent="0.2"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5:16" x14ac:dyDescent="0.2">
      <c r="E4" s="107" t="s">
        <v>62</v>
      </c>
      <c r="F4" s="108"/>
      <c r="G4" s="108"/>
      <c r="H4" s="109"/>
      <c r="I4" s="112" t="s">
        <v>63</v>
      </c>
      <c r="J4" s="113"/>
      <c r="K4" s="113"/>
      <c r="L4" s="114"/>
      <c r="M4" s="112" t="s">
        <v>64</v>
      </c>
      <c r="N4" s="113"/>
      <c r="O4" s="113"/>
      <c r="P4" s="114"/>
    </row>
    <row r="5" spans="5:16" ht="17.25" customHeight="1" x14ac:dyDescent="0.2">
      <c r="E5" s="110"/>
      <c r="F5" s="106"/>
      <c r="G5" s="106"/>
      <c r="H5" s="111"/>
      <c r="I5" s="69" t="s">
        <v>65</v>
      </c>
      <c r="J5" s="69" t="s">
        <v>66</v>
      </c>
      <c r="K5" s="69" t="s">
        <v>67</v>
      </c>
      <c r="L5" s="69" t="s">
        <v>68</v>
      </c>
      <c r="M5" s="69" t="s">
        <v>69</v>
      </c>
      <c r="N5" s="69" t="s">
        <v>70</v>
      </c>
      <c r="O5" s="69" t="s">
        <v>71</v>
      </c>
      <c r="P5" s="69" t="s">
        <v>72</v>
      </c>
    </row>
    <row r="6" spans="5:16" ht="19.5" customHeight="1" x14ac:dyDescent="0.2">
      <c r="E6" s="103" t="s">
        <v>73</v>
      </c>
      <c r="F6" s="103"/>
      <c r="G6" s="103"/>
      <c r="H6" s="103"/>
      <c r="I6" s="70">
        <v>500.88</v>
      </c>
      <c r="J6" s="70">
        <v>192.38</v>
      </c>
      <c r="K6" s="70">
        <v>650.88000000000011</v>
      </c>
      <c r="L6" s="70">
        <v>12.3</v>
      </c>
      <c r="M6" s="70">
        <v>0.30200000000000005</v>
      </c>
      <c r="N6" s="70">
        <v>23.39</v>
      </c>
      <c r="O6" s="70">
        <v>591.20000000000005</v>
      </c>
      <c r="P6" s="70">
        <v>9.44</v>
      </c>
    </row>
    <row r="7" spans="5:16" ht="21" customHeight="1" x14ac:dyDescent="0.2">
      <c r="E7" s="103" t="s">
        <v>74</v>
      </c>
      <c r="F7" s="103"/>
      <c r="G7" s="103"/>
      <c r="H7" s="103"/>
      <c r="I7" s="70">
        <v>551.52</v>
      </c>
      <c r="J7" s="70">
        <v>169.27</v>
      </c>
      <c r="K7" s="70">
        <v>818.90000000000009</v>
      </c>
      <c r="L7" s="70">
        <v>18.13</v>
      </c>
      <c r="M7" s="70">
        <v>0.6140000000000001</v>
      </c>
      <c r="N7" s="70">
        <v>39.17</v>
      </c>
      <c r="O7" s="70">
        <v>641</v>
      </c>
      <c r="P7" s="70">
        <v>7.8299999999999983</v>
      </c>
    </row>
    <row r="8" spans="5:16" ht="19.5" customHeight="1" x14ac:dyDescent="0.2">
      <c r="E8" s="103" t="s">
        <v>75</v>
      </c>
      <c r="F8" s="103"/>
      <c r="G8" s="103"/>
      <c r="H8" s="103"/>
      <c r="I8" s="70">
        <v>387.78</v>
      </c>
      <c r="J8" s="70">
        <v>151.38</v>
      </c>
      <c r="K8" s="70">
        <v>703.68000000000006</v>
      </c>
      <c r="L8" s="70">
        <v>8.0299999999999994</v>
      </c>
      <c r="M8" s="70">
        <v>3.9</v>
      </c>
      <c r="N8" s="70">
        <v>38.5</v>
      </c>
      <c r="O8" s="70">
        <v>245.74</v>
      </c>
      <c r="P8" s="70">
        <v>12.38</v>
      </c>
    </row>
    <row r="9" spans="5:16" ht="18.75" customHeight="1" x14ac:dyDescent="0.2">
      <c r="E9" s="103" t="s">
        <v>76</v>
      </c>
      <c r="F9" s="103"/>
      <c r="G9" s="103"/>
      <c r="H9" s="103"/>
      <c r="I9" s="70">
        <v>555.67999999999995</v>
      </c>
      <c r="J9" s="70">
        <v>143.31</v>
      </c>
      <c r="K9" s="70">
        <v>642.68000000000006</v>
      </c>
      <c r="L9" s="70">
        <v>13.18</v>
      </c>
      <c r="M9" s="70">
        <v>0.34</v>
      </c>
      <c r="N9" s="70">
        <v>34.79</v>
      </c>
      <c r="O9" s="70">
        <v>341.02</v>
      </c>
      <c r="P9" s="70">
        <v>5.25</v>
      </c>
    </row>
    <row r="10" spans="5:16" ht="18" customHeight="1" x14ac:dyDescent="0.2">
      <c r="E10" s="103" t="s">
        <v>77</v>
      </c>
      <c r="F10" s="103"/>
      <c r="G10" s="103"/>
      <c r="H10" s="103"/>
      <c r="I10" s="70">
        <v>452.38</v>
      </c>
      <c r="J10" s="70">
        <v>170.08</v>
      </c>
      <c r="K10" s="70">
        <v>827.98</v>
      </c>
      <c r="L10" s="70">
        <v>29</v>
      </c>
      <c r="M10" s="70">
        <v>0.35599999999999998</v>
      </c>
      <c r="N10" s="70">
        <v>65</v>
      </c>
      <c r="O10" s="70">
        <v>537.4</v>
      </c>
      <c r="P10" s="70">
        <v>11.059999999999999</v>
      </c>
    </row>
    <row r="11" spans="5:16" ht="18" customHeight="1" x14ac:dyDescent="0.2">
      <c r="E11" s="103" t="s">
        <v>78</v>
      </c>
      <c r="F11" s="103"/>
      <c r="G11" s="103"/>
      <c r="H11" s="103"/>
      <c r="I11" s="70">
        <v>723.22</v>
      </c>
      <c r="J11" s="70">
        <v>192.72</v>
      </c>
      <c r="K11" s="70">
        <v>1053.82</v>
      </c>
      <c r="L11" s="70">
        <v>13.11</v>
      </c>
      <c r="M11" s="70">
        <v>3.9</v>
      </c>
      <c r="N11" s="70">
        <v>46.89</v>
      </c>
      <c r="O11" s="70">
        <v>313.68</v>
      </c>
      <c r="P11" s="70">
        <v>8.9499999999999993</v>
      </c>
    </row>
    <row r="12" spans="5:16" ht="17.25" customHeight="1" x14ac:dyDescent="0.2">
      <c r="E12" s="103" t="s">
        <v>79</v>
      </c>
      <c r="F12" s="103"/>
      <c r="G12" s="103"/>
      <c r="H12" s="103"/>
      <c r="I12" s="70">
        <v>447.08</v>
      </c>
      <c r="J12" s="70">
        <v>155.38</v>
      </c>
      <c r="K12" s="70">
        <v>639.98</v>
      </c>
      <c r="L12" s="70">
        <v>11.88</v>
      </c>
      <c r="M12" s="70">
        <v>0.47</v>
      </c>
      <c r="N12" s="70">
        <v>24.79</v>
      </c>
      <c r="O12" s="70">
        <v>763.8</v>
      </c>
      <c r="P12" s="70">
        <v>7.8</v>
      </c>
    </row>
    <row r="13" spans="5:16" ht="18" customHeight="1" x14ac:dyDescent="0.2">
      <c r="E13" s="103" t="s">
        <v>80</v>
      </c>
      <c r="F13" s="103"/>
      <c r="G13" s="103"/>
      <c r="H13" s="103"/>
      <c r="I13" s="70">
        <v>230.54</v>
      </c>
      <c r="J13" s="70">
        <v>129.44</v>
      </c>
      <c r="K13" s="70">
        <v>612.74</v>
      </c>
      <c r="L13" s="70">
        <v>16.14</v>
      </c>
      <c r="M13" s="70">
        <v>0.28200000000000003</v>
      </c>
      <c r="N13" s="70">
        <v>42</v>
      </c>
      <c r="O13" s="70">
        <v>401.7</v>
      </c>
      <c r="P13" s="70">
        <v>10.399999999999999</v>
      </c>
    </row>
    <row r="14" spans="5:16" ht="20.25" customHeight="1" x14ac:dyDescent="0.2">
      <c r="E14" s="103" t="s">
        <v>81</v>
      </c>
      <c r="F14" s="103"/>
      <c r="G14" s="103"/>
      <c r="H14" s="103"/>
      <c r="I14" s="70">
        <v>571.89</v>
      </c>
      <c r="J14" s="70">
        <v>186.79</v>
      </c>
      <c r="K14" s="70">
        <v>715.34000000000015</v>
      </c>
      <c r="L14" s="70">
        <v>9.39</v>
      </c>
      <c r="M14" s="70">
        <v>3.9</v>
      </c>
      <c r="N14" s="70">
        <v>61.34</v>
      </c>
      <c r="O14" s="70">
        <v>241.6</v>
      </c>
      <c r="P14" s="70">
        <v>11.715</v>
      </c>
    </row>
    <row r="15" spans="5:16" ht="17.25" customHeight="1" x14ac:dyDescent="0.2">
      <c r="E15" s="103" t="s">
        <v>82</v>
      </c>
      <c r="F15" s="103"/>
      <c r="G15" s="103"/>
      <c r="H15" s="103"/>
      <c r="I15" s="70">
        <v>509.84000000000003</v>
      </c>
      <c r="J15" s="70">
        <v>142.74</v>
      </c>
      <c r="K15" s="70">
        <v>678.74</v>
      </c>
      <c r="L15" s="70">
        <v>10.620000000000001</v>
      </c>
      <c r="M15" s="70">
        <v>0.44200000000000006</v>
      </c>
      <c r="N15" s="70">
        <v>19.59</v>
      </c>
      <c r="O15" s="70">
        <v>640.29999999999995</v>
      </c>
      <c r="P15" s="70">
        <v>11.040000000000001</v>
      </c>
    </row>
    <row r="16" spans="5:16" ht="18.75" customHeight="1" x14ac:dyDescent="0.2">
      <c r="E16" s="103" t="s">
        <v>83</v>
      </c>
      <c r="F16" s="103"/>
      <c r="G16" s="103"/>
      <c r="H16" s="103"/>
      <c r="I16" s="70">
        <v>553.08000000000004</v>
      </c>
      <c r="J16" s="70">
        <v>174.18</v>
      </c>
      <c r="K16" s="70">
        <v>901.28</v>
      </c>
      <c r="L16" s="70">
        <v>11.84</v>
      </c>
      <c r="M16" s="70">
        <v>0.30000000000000004</v>
      </c>
      <c r="N16" s="70">
        <v>25.99</v>
      </c>
      <c r="O16" s="70">
        <v>289.3</v>
      </c>
      <c r="P16" s="70">
        <v>7.74</v>
      </c>
    </row>
    <row r="17" spans="5:16" ht="18" customHeight="1" x14ac:dyDescent="0.2">
      <c r="E17" s="103" t="s">
        <v>84</v>
      </c>
      <c r="F17" s="103"/>
      <c r="G17" s="103"/>
      <c r="H17" s="103"/>
      <c r="I17" s="70">
        <v>711.57999999999993</v>
      </c>
      <c r="J17" s="70">
        <v>143.81</v>
      </c>
      <c r="K17" s="70">
        <v>773.58</v>
      </c>
      <c r="L17" s="70">
        <v>9.870000000000001</v>
      </c>
      <c r="M17" s="70">
        <v>0.46400000000000008</v>
      </c>
      <c r="N17" s="70">
        <v>56.59</v>
      </c>
      <c r="O17" s="70">
        <v>872.3</v>
      </c>
      <c r="P17" s="70">
        <v>86.169999999999987</v>
      </c>
    </row>
    <row r="18" spans="5:16" ht="20.25" customHeight="1" x14ac:dyDescent="0.2">
      <c r="E18" s="101" t="s">
        <v>85</v>
      </c>
      <c r="F18" s="101"/>
      <c r="G18" s="101"/>
      <c r="H18" s="101"/>
      <c r="I18" s="71">
        <f>SUM(I6:I17)</f>
        <v>6195.47</v>
      </c>
      <c r="J18" s="71">
        <f>SUM(J6:J17)</f>
        <v>1951.48</v>
      </c>
      <c r="K18" s="71">
        <f>SUM(K6:K17)</f>
        <v>9019.6</v>
      </c>
      <c r="L18" s="71">
        <f>SUM(L6:L17)</f>
        <v>163.49</v>
      </c>
      <c r="M18" s="71">
        <v>12.8</v>
      </c>
      <c r="N18" s="71">
        <f>SUM(N6:N17)</f>
        <v>478.03999999999996</v>
      </c>
      <c r="O18" s="71">
        <f>SUM(O6:O17)</f>
        <v>5879.04</v>
      </c>
      <c r="P18" s="71">
        <f>SUM(P6:P17)</f>
        <v>189.77499999999998</v>
      </c>
    </row>
    <row r="19" spans="5:16" ht="17.25" customHeight="1" x14ac:dyDescent="0.2">
      <c r="E19" s="101" t="s">
        <v>86</v>
      </c>
      <c r="F19" s="101"/>
      <c r="G19" s="101"/>
      <c r="H19" s="101"/>
      <c r="I19" s="71">
        <v>516.29999999999995</v>
      </c>
      <c r="J19" s="71">
        <v>162.62</v>
      </c>
      <c r="K19" s="71">
        <v>751.63</v>
      </c>
      <c r="L19" s="71">
        <v>13.62</v>
      </c>
      <c r="M19" s="71">
        <v>1.1000000000000001</v>
      </c>
      <c r="N19" s="71">
        <v>40</v>
      </c>
      <c r="O19" s="71">
        <v>490</v>
      </c>
      <c r="P19" s="71">
        <v>15.81</v>
      </c>
    </row>
    <row r="20" spans="5:16" ht="17.25" customHeight="1" x14ac:dyDescent="0.2">
      <c r="E20" s="101" t="s">
        <v>87</v>
      </c>
      <c r="F20" s="101"/>
      <c r="G20" s="101"/>
      <c r="H20" s="101"/>
      <c r="I20" s="71">
        <v>1100</v>
      </c>
      <c r="J20" s="71">
        <v>250</v>
      </c>
      <c r="K20" s="71">
        <v>1100</v>
      </c>
      <c r="L20" s="71">
        <v>12</v>
      </c>
      <c r="M20" s="71">
        <v>1.2</v>
      </c>
      <c r="N20" s="71">
        <v>60</v>
      </c>
      <c r="O20" s="71">
        <v>700</v>
      </c>
      <c r="P20" s="71"/>
    </row>
    <row r="21" spans="5:16" ht="20.25" customHeight="1" x14ac:dyDescent="0.2">
      <c r="E21" s="101" t="s">
        <v>95</v>
      </c>
      <c r="F21" s="101"/>
      <c r="G21" s="101"/>
      <c r="H21" s="101"/>
      <c r="I21" s="72">
        <v>0.47</v>
      </c>
      <c r="J21" s="72">
        <v>0.65</v>
      </c>
      <c r="K21" s="72">
        <v>0.68</v>
      </c>
      <c r="L21" s="72">
        <v>1.08</v>
      </c>
      <c r="M21" s="72">
        <v>0.91</v>
      </c>
      <c r="N21" s="72">
        <v>0.66</v>
      </c>
      <c r="O21" s="72">
        <v>0.7</v>
      </c>
      <c r="P21" s="71"/>
    </row>
    <row r="26" spans="5:16" x14ac:dyDescent="0.2">
      <c r="E26" s="102" t="s">
        <v>88</v>
      </c>
      <c r="F26" s="102"/>
      <c r="G26" s="102"/>
      <c r="H26" s="102"/>
    </row>
    <row r="27" spans="5:16" x14ac:dyDescent="0.2">
      <c r="E27" s="102" t="s">
        <v>89</v>
      </c>
      <c r="F27" s="102"/>
      <c r="G27" s="102"/>
      <c r="H27" s="102"/>
      <c r="M27" s="102" t="s">
        <v>90</v>
      </c>
      <c r="N27" s="102"/>
      <c r="O27" s="102"/>
    </row>
  </sheetData>
  <mergeCells count="23">
    <mergeCell ref="E7:H7"/>
    <mergeCell ref="E1:P3"/>
    <mergeCell ref="E4:H5"/>
    <mergeCell ref="I4:L4"/>
    <mergeCell ref="M4:P4"/>
    <mergeCell ref="E6:H6"/>
    <mergeCell ref="E19:H19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20:H20"/>
    <mergeCell ref="E21:H21"/>
    <mergeCell ref="E26:H26"/>
    <mergeCell ref="E27:H27"/>
    <mergeCell ref="M27:O27"/>
  </mergeCells>
  <phoneticPr fontId="5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pageSetup paperSize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</dc:creator>
  <cp:lastModifiedBy>ksp</cp:lastModifiedBy>
  <cp:lastPrinted>2026-07-17T09:37:35Z</cp:lastPrinted>
  <dcterms:created xsi:type="dcterms:W3CDTF">2014-08-19T06:07:47Z</dcterms:created>
  <dcterms:modified xsi:type="dcterms:W3CDTF">2026-08-18T14:27:18Z</dcterms:modified>
</cp:coreProperties>
</file>